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onny1303\Documents\!                                                                           AMI PT Bahan\!     Bahan Praktik AMI\"/>
    </mc:Choice>
  </mc:AlternateContent>
  <xr:revisionPtr revIDLastSave="0" documentId="13_ncr:1_{0093ECE6-DD19-4740-AB17-FD2EDA8577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dikator" sheetId="1" r:id="rId1"/>
  </sheets>
  <definedNames>
    <definedName name="_xlnm.Print_Area" localSheetId="0">Indikator!$A$1:$AA$75</definedName>
  </definedNames>
  <calcPr calcId="191029"/>
</workbook>
</file>

<file path=xl/calcChain.xml><?xml version="1.0" encoding="utf-8"?>
<calcChain xmlns="http://schemas.openxmlformats.org/spreadsheetml/2006/main">
  <c r="Z31" i="1" l="1"/>
  <c r="Y31" i="1"/>
  <c r="Y9" i="1" l="1"/>
  <c r="Y18" i="1"/>
  <c r="Y52" i="1"/>
  <c r="A1" i="1" l="1"/>
  <c r="V7" i="1"/>
  <c r="S7" i="1"/>
  <c r="P7" i="1"/>
  <c r="M7" i="1"/>
  <c r="J7" i="1"/>
  <c r="G7" i="1"/>
  <c r="D7" i="1"/>
  <c r="Z8" i="1"/>
  <c r="Y51" i="1"/>
  <c r="Y50" i="1"/>
  <c r="Y49" i="1"/>
  <c r="Y48" i="1"/>
  <c r="Y47" i="1"/>
  <c r="Y46" i="1"/>
  <c r="Y45" i="1"/>
  <c r="Y44" i="1"/>
  <c r="Y43" i="1"/>
  <c r="Y42" i="1"/>
  <c r="Y41" i="1"/>
  <c r="Y40" i="1"/>
  <c r="Y38" i="1"/>
  <c r="Y37" i="1"/>
  <c r="Y36" i="1"/>
  <c r="Y35" i="1"/>
  <c r="Y34" i="1"/>
  <c r="Y33" i="1"/>
  <c r="Y32" i="1"/>
  <c r="Y30" i="1"/>
  <c r="Y29" i="1"/>
  <c r="Y28" i="1"/>
  <c r="Y26" i="1"/>
  <c r="Y25" i="1"/>
  <c r="Y24" i="1"/>
  <c r="Y27" i="1"/>
  <c r="Y23" i="1"/>
  <c r="Y22" i="1"/>
  <c r="Y21" i="1"/>
  <c r="Y20" i="1"/>
  <c r="Y17" i="1"/>
  <c r="Y16" i="1"/>
  <c r="Y15" i="1"/>
  <c r="Y14" i="1"/>
  <c r="Y13" i="1"/>
  <c r="Y12" i="1"/>
  <c r="Y11" i="1"/>
  <c r="Y10" i="1"/>
  <c r="Y8" i="1"/>
  <c r="Z27" i="1"/>
  <c r="Z52" i="1"/>
  <c r="Z51" i="1"/>
  <c r="Z50" i="1"/>
  <c r="Z49" i="1"/>
  <c r="Z47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0" i="1"/>
  <c r="Z29" i="1"/>
  <c r="Z28" i="1"/>
  <c r="Z26" i="1"/>
  <c r="Z25" i="1"/>
  <c r="Z24" i="1"/>
  <c r="Z22" i="1"/>
  <c r="Z21" i="1"/>
  <c r="Z20" i="1"/>
  <c r="Z17" i="1"/>
  <c r="Z16" i="1"/>
  <c r="Z9" i="1"/>
  <c r="Z10" i="1"/>
  <c r="Z11" i="1"/>
  <c r="Z14" i="1"/>
</calcChain>
</file>

<file path=xl/sharedStrings.xml><?xml version="1.0" encoding="utf-8"?>
<sst xmlns="http://schemas.openxmlformats.org/spreadsheetml/2006/main" count="471" uniqueCount="165">
  <si>
    <t>No.</t>
  </si>
  <si>
    <t>1.</t>
  </si>
  <si>
    <t>Rasio keketatan calon mahasiswa program studi S1 reguler yang ikut seleksi terhadap daya tampung</t>
  </si>
  <si>
    <t>2.</t>
  </si>
  <si>
    <t>Persentase mahasiswa baru program studi S1 reguler yang melakukan registrasi terhadap calon mahasiswa baru program reguler yang lulus seleksi</t>
  </si>
  <si>
    <r>
      <t>&gt;</t>
    </r>
    <r>
      <rPr>
        <sz val="9"/>
        <color indexed="8"/>
        <rFont val="Arial"/>
        <family val="2"/>
      </rPr>
      <t>95%</t>
    </r>
  </si>
  <si>
    <t>3.</t>
  </si>
  <si>
    <t>Persentase mahasiswa program pendidikan sarjana baru transfer terhadap jumlah mahasiswa baru program reguler</t>
  </si>
  <si>
    <r>
      <t>&lt;</t>
    </r>
    <r>
      <rPr>
        <sz val="9"/>
        <color indexed="8"/>
        <rFont val="Arial"/>
        <family val="2"/>
      </rPr>
      <t xml:space="preserve"> 25%</t>
    </r>
  </si>
  <si>
    <t>4.</t>
  </si>
  <si>
    <r>
      <t>&gt;</t>
    </r>
    <r>
      <rPr>
        <sz val="9"/>
        <color indexed="8"/>
        <rFont val="Arial"/>
        <family val="2"/>
      </rPr>
      <t xml:space="preserve"> 1%</t>
    </r>
  </si>
  <si>
    <t>5.</t>
  </si>
  <si>
    <r>
      <t xml:space="preserve">Persentase mahasiswa program studi S1 yang </t>
    </r>
    <r>
      <rPr>
        <i/>
        <sz val="9"/>
        <color indexed="8"/>
        <rFont val="Arial"/>
        <family val="2"/>
      </rPr>
      <t xml:space="preserve">dropout </t>
    </r>
    <r>
      <rPr>
        <sz val="9"/>
        <color indexed="8"/>
        <rFont val="Arial"/>
        <family val="2"/>
      </rPr>
      <t xml:space="preserve"> pada angkatan yang sama</t>
    </r>
  </si>
  <si>
    <r>
      <t>&lt;</t>
    </r>
    <r>
      <rPr>
        <sz val="9"/>
        <color indexed="8"/>
        <rFont val="Arial"/>
        <family val="2"/>
      </rPr>
      <t xml:space="preserve"> 3%</t>
    </r>
  </si>
  <si>
    <t>6.</t>
  </si>
  <si>
    <t>Persentase mahasiswa program studi S1 yang undur diri pada angkatan yang sama</t>
  </si>
  <si>
    <t>7.</t>
  </si>
  <si>
    <r>
      <t>Persentase jumlah mahasiswa program studi S1 yang terlibat dala</t>
    </r>
    <r>
      <rPr>
        <i/>
        <sz val="9"/>
        <color indexed="8"/>
        <rFont val="Arial"/>
        <family val="2"/>
      </rPr>
      <t xml:space="preserve">m student mobility program (credit earning </t>
    </r>
    <r>
      <rPr>
        <sz val="9"/>
        <color indexed="8"/>
        <rFont val="Arial"/>
        <family val="2"/>
      </rPr>
      <t>atau pelaksanaan tugas akhir di luar negeri)</t>
    </r>
  </si>
  <si>
    <r>
      <t>&gt;</t>
    </r>
    <r>
      <rPr>
        <sz val="9"/>
        <color indexed="8"/>
        <rFont val="Arial"/>
        <family val="2"/>
      </rPr>
      <t xml:space="preserve">  1%</t>
    </r>
  </si>
  <si>
    <t>8.</t>
  </si>
  <si>
    <t>Rata-rata Indeks Prestasi Kumulatif (IPK) lulusan</t>
  </si>
  <si>
    <r>
      <t>&gt;</t>
    </r>
    <r>
      <rPr>
        <sz val="9"/>
        <color indexed="8"/>
        <rFont val="Arial"/>
        <family val="2"/>
      </rPr>
      <t xml:space="preserve"> 3.00</t>
    </r>
  </si>
  <si>
    <t>9.</t>
  </si>
  <si>
    <t>Rata-rata masa studi mahasiswa program studi S1 reguler</t>
  </si>
  <si>
    <r>
      <t>&lt;</t>
    </r>
    <r>
      <rPr>
        <sz val="9"/>
        <color indexed="8"/>
        <rFont val="Arial"/>
        <family val="2"/>
      </rPr>
      <t xml:space="preserve"> 8 semester</t>
    </r>
  </si>
  <si>
    <t>10.</t>
  </si>
  <si>
    <t>Persentase mahasiswa program studi S1 reguler yang lulus dengan tepat waktu</t>
  </si>
  <si>
    <t>&gt; 50%</t>
  </si>
  <si>
    <t>11.</t>
  </si>
  <si>
    <t>Rata-rata masa tunggu kerja pertama dari lulusan program studi S1</t>
  </si>
  <si>
    <t>&lt; 3 bulan</t>
  </si>
  <si>
    <t>12.</t>
  </si>
  <si>
    <t>Persentase kesesuaian bidang kerja dari lulusan program studi S1 dengan bidang studi</t>
  </si>
  <si>
    <t>&gt; 80%</t>
  </si>
  <si>
    <t>13.</t>
  </si>
  <si>
    <r>
      <t>&gt;</t>
    </r>
    <r>
      <rPr>
        <sz val="9"/>
        <color indexed="8"/>
        <rFont val="Arial"/>
        <family val="2"/>
      </rPr>
      <t xml:space="preserve"> 10%</t>
    </r>
  </si>
  <si>
    <t>14.</t>
  </si>
  <si>
    <r>
      <t>&gt;</t>
    </r>
    <r>
      <rPr>
        <sz val="9"/>
        <color indexed="8"/>
        <rFont val="Arial"/>
        <family val="2"/>
      </rPr>
      <t xml:space="preserve"> 50%</t>
    </r>
  </si>
  <si>
    <t>15.</t>
  </si>
  <si>
    <t>Persentase jumlah mahasiswa program studi S1 reguler penerima beasiswa di program studi per tahun</t>
  </si>
  <si>
    <r>
      <t>&gt;</t>
    </r>
    <r>
      <rPr>
        <sz val="9"/>
        <color indexed="8"/>
        <rFont val="Arial"/>
        <family val="2"/>
      </rPr>
      <t xml:space="preserve"> 35%</t>
    </r>
  </si>
  <si>
    <t>16.</t>
  </si>
  <si>
    <t>Rasio dosen tetap terhadap mahasiswa yang bidang keahliannya sesuai dengan bidang program studi</t>
  </si>
  <si>
    <t>17.</t>
  </si>
  <si>
    <r>
      <t xml:space="preserve">Persentase dosen yang mengikuti </t>
    </r>
    <r>
      <rPr>
        <i/>
        <sz val="9"/>
        <color indexed="8"/>
        <rFont val="Arial"/>
        <family val="2"/>
      </rPr>
      <t>sabbatical leave</t>
    </r>
    <r>
      <rPr>
        <sz val="9"/>
        <color indexed="8"/>
        <rFont val="Arial"/>
        <family val="2"/>
      </rPr>
      <t xml:space="preserve">, </t>
    </r>
    <r>
      <rPr>
        <i/>
        <sz val="9"/>
        <color indexed="8"/>
        <rFont val="Arial"/>
        <family val="2"/>
      </rPr>
      <t xml:space="preserve">post doc, </t>
    </r>
    <r>
      <rPr>
        <sz val="9"/>
        <color indexed="8"/>
        <rFont val="Arial"/>
        <family val="2"/>
      </rPr>
      <t>atau kerjasama penelitian di luar negeri</t>
    </r>
  </si>
  <si>
    <t>&gt; 4%</t>
  </si>
  <si>
    <t>18.</t>
  </si>
  <si>
    <t>&gt; 30%</t>
  </si>
  <si>
    <t>19.</t>
  </si>
  <si>
    <r>
      <t>&gt;</t>
    </r>
    <r>
      <rPr>
        <sz val="9"/>
        <color indexed="8"/>
        <rFont val="Arial"/>
        <family val="2"/>
      </rPr>
      <t xml:space="preserve">  4 orang</t>
    </r>
  </si>
  <si>
    <t>20.</t>
  </si>
  <si>
    <t>Rata-rata beban dosen per semester atau Rata-rata FTE</t>
  </si>
  <si>
    <t>21.</t>
  </si>
  <si>
    <t>&gt; 95%</t>
  </si>
  <si>
    <t>22.</t>
  </si>
  <si>
    <t>Persentase mata kuliah yang menerapkan penentuan nilai akhirnya dengan memasukkan komponen tugas</t>
  </si>
  <si>
    <t>&gt;50%</t>
  </si>
  <si>
    <t>23.</t>
  </si>
  <si>
    <t>Persentase mata kuliah (wajib/pilihan) program studi S1 yang menerapkan sistem SCL</t>
  </si>
  <si>
    <r>
      <t xml:space="preserve">Persentase mata kuliah yang diselenggarakan dengan sistem </t>
    </r>
    <r>
      <rPr>
        <i/>
        <sz val="9"/>
        <color indexed="8"/>
        <rFont val="Arial"/>
        <family val="2"/>
      </rPr>
      <t>e-learning(blended system)</t>
    </r>
  </si>
  <si>
    <r>
      <t>&gt;</t>
    </r>
    <r>
      <rPr>
        <sz val="9"/>
        <color indexed="8"/>
        <rFont val="Arial"/>
        <family val="2"/>
      </rPr>
      <t xml:space="preserve"> 20%</t>
    </r>
  </si>
  <si>
    <t>25.</t>
  </si>
  <si>
    <t>Persentase dosen di program studi dengan nilai EPBM &gt; 3,0</t>
  </si>
  <si>
    <t>&gt;90%</t>
  </si>
  <si>
    <t>26.</t>
  </si>
  <si>
    <t xml:space="preserve">Rata-rata total bimbingan mahasiswa program pendidikan sarjana per dosen pembimbing </t>
  </si>
  <si>
    <r>
      <t>&lt;</t>
    </r>
    <r>
      <rPr>
        <sz val="9"/>
        <color indexed="8"/>
        <rFont val="Arial"/>
        <family val="2"/>
      </rPr>
      <t xml:space="preserve"> 20 orang</t>
    </r>
  </si>
  <si>
    <t>27.</t>
  </si>
  <si>
    <t>&lt; 12 bulan</t>
  </si>
  <si>
    <t>28.</t>
  </si>
  <si>
    <t>Rata-rata dana operasional (per mahasiswa per tahun)</t>
  </si>
  <si>
    <t>&gt; 18 juta</t>
  </si>
  <si>
    <t>29.</t>
  </si>
  <si>
    <t>Rata-rata dana penelitian dosen (per dosen tetap per tahun)</t>
  </si>
  <si>
    <t>&gt; Rp 3 juta</t>
  </si>
  <si>
    <t>30.</t>
  </si>
  <si>
    <t>Rata-rata dana yang diperoleh dalam rangka pelayanan/pengabdian kepada masyarakat (per dosen tetap per tahun)</t>
  </si>
  <si>
    <t>&gt; Rp 1.5 juta</t>
  </si>
  <si>
    <r>
      <t>&gt;</t>
    </r>
    <r>
      <rPr>
        <sz val="9"/>
        <color indexed="8"/>
        <rFont val="Arial"/>
        <family val="2"/>
      </rPr>
      <t xml:space="preserve"> 1 kegiatan, &gt; 1 juta</t>
    </r>
  </si>
  <si>
    <t>32.</t>
  </si>
  <si>
    <t>Persentase penggunaan dana PPM dari total pemasukan dana</t>
  </si>
  <si>
    <t>&gt;10%</t>
  </si>
  <si>
    <t>33.</t>
  </si>
  <si>
    <t>Dana (termasuk hibah) yang dikelola (per dosen tetap per tahun)</t>
  </si>
  <si>
    <t>&gt; Rp 70 juta</t>
  </si>
  <si>
    <t>34.</t>
  </si>
  <si>
    <t>Jumlah koleksi textbook yang sesuai bidang ilmu (dalam tiga tahun terakhir)</t>
  </si>
  <si>
    <r>
      <t>&gt;</t>
    </r>
    <r>
      <rPr>
        <sz val="9"/>
        <color indexed="8"/>
        <rFont val="Arial"/>
        <family val="2"/>
      </rPr>
      <t xml:space="preserve"> 400</t>
    </r>
  </si>
  <si>
    <t>35.</t>
  </si>
  <si>
    <t>Jumlah jurnal ilmiah Internasional yang sesuai bidang dengan nomor lengkap (dalam tiga tahun terakhir)</t>
  </si>
  <si>
    <t>36.</t>
  </si>
  <si>
    <t>Jumlah penelitian dosen yang sesuai bidang atas biaya sendiri atau dibiayai dari dalam atau luar negeri (sebagai ketua atau anggota per dosen per tahun)</t>
  </si>
  <si>
    <r>
      <t>&gt;</t>
    </r>
    <r>
      <rPr>
        <sz val="9"/>
        <color indexed="8"/>
        <rFont val="Arial"/>
        <family val="2"/>
      </rPr>
      <t xml:space="preserve"> 1 judul penelitian</t>
    </r>
  </si>
  <si>
    <t>37.</t>
  </si>
  <si>
    <t>Persentase keterlibatan mahasiswa program studi S1 yang melakukan tugas akhir per angkatan dalam penelitian dosen</t>
  </si>
  <si>
    <r>
      <t>&gt;</t>
    </r>
    <r>
      <rPr>
        <sz val="9"/>
        <color indexed="8"/>
        <rFont val="Arial"/>
        <family val="2"/>
      </rPr>
      <t xml:space="preserve"> 25%</t>
    </r>
  </si>
  <si>
    <t>38.</t>
  </si>
  <si>
    <t>Persentase keterlibatan mahasiswa program studi yang melakukan tugas akhir dalam penelitian di luar negeri</t>
  </si>
  <si>
    <r>
      <t>&gt;</t>
    </r>
    <r>
      <rPr>
        <sz val="9"/>
        <color indexed="8"/>
        <rFont val="Arial"/>
        <family val="2"/>
      </rPr>
      <t xml:space="preserve"> 5%</t>
    </r>
  </si>
  <si>
    <t>39.</t>
  </si>
  <si>
    <r>
      <t>&gt;</t>
    </r>
    <r>
      <rPr>
        <sz val="9"/>
        <color indexed="8"/>
        <rFont val="Arial"/>
        <family val="2"/>
      </rPr>
      <t xml:space="preserve"> 1 tulisan</t>
    </r>
  </si>
  <si>
    <t>40.</t>
  </si>
  <si>
    <r>
      <t>&gt;</t>
    </r>
    <r>
      <rPr>
        <sz val="9"/>
        <color indexed="8"/>
        <rFont val="Arial"/>
        <family val="2"/>
      </rPr>
      <t xml:space="preserve"> 1  buah</t>
    </r>
  </si>
  <si>
    <t>41.</t>
  </si>
  <si>
    <t>Jumlah kegiatan pengabdian pada masyarakat yang sesuai bidang yang dilaksanakan oleh dosen (atas biaya sendiri/luar negeri/dalam negeri) (per dosen per tahun)</t>
  </si>
  <si>
    <r>
      <t>&gt;</t>
    </r>
    <r>
      <rPr>
        <sz val="9"/>
        <color indexed="8"/>
        <rFont val="Arial"/>
        <family val="2"/>
      </rPr>
      <t>1 kegiatan</t>
    </r>
  </si>
  <si>
    <t>42.</t>
  </si>
  <si>
    <t>Jumlah kegiatan pengabdian pada masyarakat yang diselenggarakan dengan melibatkan mahasiswa secara penuh dan diberi tanggung jawab (per tahun per program studi)</t>
  </si>
  <si>
    <t>43.</t>
  </si>
  <si>
    <t>Persentase jumlah kerjasama kegiatan tridarma dengan instansi di dalam negeri (dari jumlah dosen tetap)</t>
  </si>
  <si>
    <t>44.</t>
  </si>
  <si>
    <t>Persentase jumlah kerjasama kegiatan tridarma (pendidikan, penelitian atau pengabdian pada masyarakat) dengan instansi di luar negeri (dari jumlah dosen tetap)</t>
  </si>
  <si>
    <t>GAB</t>
  </si>
  <si>
    <t>Program Studi :</t>
  </si>
  <si>
    <t>Fakultas :</t>
  </si>
  <si>
    <t>1:</t>
  </si>
  <si>
    <t>%</t>
  </si>
  <si>
    <t>1 : 27-33 (sosial), 1: 17-23 (eksakta)</t>
  </si>
  <si>
    <t>11-13</t>
  </si>
  <si>
    <r>
      <t>&gt;</t>
    </r>
    <r>
      <rPr>
        <sz val="9"/>
        <color indexed="8"/>
        <rFont val="Arial"/>
        <family val="2"/>
      </rPr>
      <t xml:space="preserve"> 2 judul</t>
    </r>
  </si>
  <si>
    <t>buah</t>
  </si>
  <si>
    <t>kgtn</t>
  </si>
  <si>
    <t>tlsn</t>
  </si>
  <si>
    <t>jdl</t>
  </si>
  <si>
    <t>jt</t>
  </si>
  <si>
    <t>org</t>
  </si>
  <si>
    <t>bln</t>
  </si>
  <si>
    <t>sem</t>
  </si>
  <si>
    <t>Bln</t>
  </si>
  <si>
    <t>Kesimpulan</t>
  </si>
  <si>
    <t>Keterangan</t>
  </si>
  <si>
    <t>catatan :</t>
  </si>
  <si>
    <t>Persentase dosen tetap yang menjadi anggota masyarakat bidang ilmu (akademik dan profesi) tingkat nasional/internasional</t>
  </si>
  <si>
    <t>Jumlah tenaga ahli/pakar sebagai pembicara dalam seminar/pelatihan, pembicara tamu, dsb, dari luar IPB (per tahun)</t>
  </si>
  <si>
    <t>Rata-rata penyelesaian tugas akhir mahasiswa (dijadwalkan 2 semester mulai dari semester 7)</t>
  </si>
  <si>
    <t>Jumlah tulisan ilmiah dosen yang dipublikasikan dalam bentuk buku, prosiding seminar,  atau jurnal ilmiah nasional/ internasional (sebagai penulis utama atau anggota) (per dosen per tahun)</t>
  </si>
  <si>
    <t>Persentase matakuliah dengan tingkat kehadiran dosen tetap dalam mengajar (14 pertemuan per semester)</t>
  </si>
  <si>
    <t>Tahun :</t>
  </si>
  <si>
    <t>6 juta ; 8</t>
  </si>
  <si>
    <t>5,5</t>
  </si>
  <si>
    <t>7 ; 10</t>
  </si>
  <si>
    <t xml:space="preserve">5 juta ; 8 </t>
  </si>
  <si>
    <t>Terlampaui</t>
  </si>
  <si>
    <t>Tercapai</t>
  </si>
  <si>
    <t>Tidak tercapai</t>
  </si>
  <si>
    <t>1:10</t>
  </si>
  <si>
    <t>Jurusan :</t>
  </si>
  <si>
    <t>TARGET 2025</t>
  </si>
  <si>
    <t>Persentase mahasiwa asing pada program S1 reguler di Jurusan</t>
  </si>
  <si>
    <t xml:space="preserve">Rata-rata jumlah dan dana kegiatan kepakaran dengan pemerintah di lingkungan Jurusan </t>
  </si>
  <si>
    <t>Jumlah paten/HaKI yang diregistrasi (per tahun per Jurusan)</t>
  </si>
  <si>
    <t xml:space="preserve">Persentase jumlah proposal hibah kompetisi yang diajukan oleh mahasiswa terhadap jumlah mahasiswa program studi S1 </t>
  </si>
  <si>
    <t xml:space="preserve">Persentase jumlah proposal hibah kompetisi yang diterima terhadap jumlah proposal yang diajukan oleh mahasiswa program studi S1 </t>
  </si>
  <si>
    <t>Persentase mata kuliah (wajib/pilihan) program studi S1 yang menerapkan metoda Pembelajaran Project Base Learning/Problem Base Learning</t>
  </si>
  <si>
    <r>
      <t>&gt;</t>
    </r>
    <r>
      <rPr>
        <sz val="9"/>
        <color indexed="8"/>
        <rFont val="Arial"/>
        <family val="2"/>
      </rPr>
      <t xml:space="preserve"> 70%</t>
    </r>
  </si>
  <si>
    <t>IKU PTN</t>
  </si>
  <si>
    <t>IKU KLASTER PT</t>
  </si>
  <si>
    <t>Jumlah lulusan yg melanjutkan</t>
  </si>
  <si>
    <t>Jumlah Lulusan yang diterima kerja dengan upah minimal sesuai UMR</t>
  </si>
  <si>
    <t>Jumah lulusn yg berwirausaha dengan penghasilan minimal sama dengan UMR setiap bulan</t>
  </si>
  <si>
    <t>Jumlah lulusan melanjutkan, bekerja dan wirausaha</t>
  </si>
  <si>
    <t>&gt;20%</t>
  </si>
  <si>
    <t>akar masalah</t>
  </si>
  <si>
    <t xml:space="preserve">target harus mudah diukur </t>
  </si>
  <si>
    <r>
      <t xml:space="preserve">INDIKATOR KINERJA </t>
    </r>
    <r>
      <rPr>
        <b/>
        <sz val="9"/>
        <color rgb="FFFF0000"/>
        <rFont val="Arial"/>
        <family val="2"/>
      </rPr>
      <t>(</t>
    </r>
    <r>
      <rPr>
        <b/>
        <sz val="10"/>
        <color rgb="FFFF0000"/>
        <rFont val="Arial"/>
        <family val="2"/>
      </rPr>
      <t>diambil dari instrumen akreditasi dan IKU, atau dari standar yang bersifat quatitatif)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</si>
</sst>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26" x14ac:knownFonts="1">
    <font>
      <sz val="11"/>
      <color theme="1"/>
      <name val="Calibri"/>
      <family val="2"/>
      <charset val="1"/>
      <scheme val="minor"/>
    </font>
    <font>
      <sz val="9"/>
      <color indexed="8"/>
      <name val="Arial"/>
      <family val="2"/>
    </font>
    <font>
      <i/>
      <sz val="9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color theme="1"/>
      <name val="Calibri"/>
      <family val="2"/>
      <charset val="1"/>
      <scheme val="minor"/>
    </font>
    <font>
      <b/>
      <sz val="10"/>
      <color theme="1"/>
      <name val="Arial"/>
      <family val="2"/>
    </font>
    <font>
      <sz val="11"/>
      <name val="Calibri"/>
      <family val="2"/>
      <charset val="1"/>
      <scheme val="minor"/>
    </font>
    <font>
      <sz val="9"/>
      <color rgb="FF000000"/>
      <name val="Arial"/>
      <family val="2"/>
    </font>
    <font>
      <u/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charset val="1"/>
      <scheme val="minor"/>
    </font>
    <font>
      <sz val="14"/>
      <color rgb="FF000000"/>
      <name val="Arial"/>
      <family val="2"/>
    </font>
    <font>
      <sz val="14"/>
      <color rgb="FFFF0000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charset val="1"/>
      <scheme val="minor"/>
    </font>
    <font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68">
    <xf numFmtId="0" fontId="0" fillId="0" borderId="0" xfId="0"/>
    <xf numFmtId="0" fontId="8" fillId="0" borderId="0" xfId="0" applyFont="1" applyAlignment="1">
      <alignment vertical="center"/>
    </xf>
    <xf numFmtId="0" fontId="0" fillId="0" borderId="0" xfId="0" applyAlignment="1">
      <alignment horizontal="center"/>
    </xf>
    <xf numFmtId="0" fontId="8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1" fontId="9" fillId="0" borderId="0" xfId="0" applyNumberFormat="1" applyFont="1" applyAlignment="1">
      <alignment horizontal="center"/>
    </xf>
    <xf numFmtId="1" fontId="7" fillId="0" borderId="0" xfId="1" applyNumberFormat="1" applyFont="1" applyFill="1" applyAlignment="1" applyProtection="1">
      <alignment horizontal="center"/>
    </xf>
    <xf numFmtId="1" fontId="9" fillId="0" borderId="0" xfId="0" applyNumberFormat="1" applyFont="1"/>
    <xf numFmtId="1" fontId="7" fillId="0" borderId="0" xfId="1" applyNumberFormat="1" applyFont="1" applyFill="1" applyProtection="1"/>
    <xf numFmtId="0" fontId="10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quotePrefix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12" fillId="2" borderId="1" xfId="1" applyNumberFormat="1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20" fontId="5" fillId="0" borderId="2" xfId="0" quotePrefix="1" applyNumberFormat="1" applyFont="1" applyBorder="1" applyAlignment="1">
      <alignment horizontal="center" vertical="center" wrapText="1"/>
    </xf>
    <xf numFmtId="1" fontId="5" fillId="0" borderId="2" xfId="0" quotePrefix="1" applyNumberFormat="1" applyFont="1" applyBorder="1" applyAlignment="1">
      <alignment horizontal="center" vertical="center" wrapText="1"/>
    </xf>
    <xf numFmtId="1" fontId="10" fillId="0" borderId="4" xfId="1" quotePrefix="1" applyNumberFormat="1" applyFont="1" applyFill="1" applyBorder="1" applyAlignment="1" applyProtection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vertical="top"/>
      <protection locked="0"/>
    </xf>
    <xf numFmtId="1" fontId="5" fillId="0" borderId="5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9" fillId="0" borderId="0" xfId="0" applyFont="1"/>
    <xf numFmtId="0" fontId="0" fillId="0" borderId="1" xfId="0" applyBorder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2" fillId="0" borderId="0" xfId="0" applyFont="1"/>
    <xf numFmtId="0" fontId="17" fillId="0" borderId="0" xfId="0" applyFont="1"/>
    <xf numFmtId="0" fontId="12" fillId="3" borderId="3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23" fillId="0" borderId="0" xfId="0" applyFont="1" applyAlignment="1">
      <alignment vertical="center" wrapText="1"/>
    </xf>
    <xf numFmtId="1" fontId="20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20" fillId="4" borderId="1" xfId="0" applyNumberFormat="1" applyFont="1" applyFill="1" applyBorder="1" applyAlignment="1">
      <alignment horizontal="center" vertical="center" wrapText="1"/>
    </xf>
    <xf numFmtId="1" fontId="18" fillId="4" borderId="1" xfId="1" quotePrefix="1" applyNumberFormat="1" applyFont="1" applyFill="1" applyBorder="1" applyAlignment="1" applyProtection="1">
      <alignment horizontal="center" vertical="center" wrapText="1"/>
    </xf>
    <xf numFmtId="0" fontId="18" fillId="4" borderId="1" xfId="0" quotePrefix="1" applyFont="1" applyFill="1" applyBorder="1" applyAlignment="1">
      <alignment horizontal="center" vertical="center" wrapText="1"/>
    </xf>
    <xf numFmtId="0" fontId="21" fillId="4" borderId="1" xfId="0" applyFont="1" applyFill="1" applyBorder="1" applyAlignment="1" applyProtection="1">
      <alignment vertical="top"/>
      <protection locked="0"/>
    </xf>
    <xf numFmtId="1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5" fillId="4" borderId="1" xfId="0" applyNumberFormat="1" applyFont="1" applyFill="1" applyBorder="1" applyAlignment="1">
      <alignment horizontal="center" vertical="center" wrapText="1"/>
    </xf>
    <xf numFmtId="1" fontId="10" fillId="4" borderId="1" xfId="1" quotePrefix="1" applyNumberFormat="1" applyFont="1" applyFill="1" applyBorder="1" applyAlignment="1" applyProtection="1">
      <alignment horizontal="center" vertical="center" wrapText="1"/>
    </xf>
    <xf numFmtId="0" fontId="10" fillId="4" borderId="1" xfId="0" quotePrefix="1" applyFont="1" applyFill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vertical="top"/>
      <protection locked="0"/>
    </xf>
    <xf numFmtId="1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1" xfId="0" applyFont="1" applyFill="1" applyBorder="1" applyAlignment="1">
      <alignment vertical="center" wrapText="1"/>
    </xf>
    <xf numFmtId="1" fontId="5" fillId="0" borderId="2" xfId="0" applyNumberFormat="1" applyFont="1" applyBorder="1" applyAlignment="1" applyProtection="1">
      <alignment horizontal="center" vertical="center" wrapText="1"/>
      <protection locked="0"/>
    </xf>
    <xf numFmtId="1" fontId="5" fillId="0" borderId="5" xfId="0" applyNumberFormat="1" applyFont="1" applyBorder="1" applyAlignment="1" applyProtection="1">
      <alignment horizontal="center" vertical="center" wrapText="1"/>
      <protection locked="0"/>
    </xf>
    <xf numFmtId="1" fontId="5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1" fontId="4" fillId="2" borderId="6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" fontId="9" fillId="0" borderId="2" xfId="0" applyNumberFormat="1" applyFont="1" applyBorder="1" applyAlignment="1" applyProtection="1">
      <alignment horizontal="center" vertical="center"/>
      <protection locked="0"/>
    </xf>
    <xf numFmtId="1" fontId="9" fillId="0" borderId="5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/>
    </xf>
    <xf numFmtId="0" fontId="25" fillId="0" borderId="0" xfId="0" applyFont="1" applyAlignment="1">
      <alignment vertical="center" wrapText="1"/>
    </xf>
  </cellXfs>
  <cellStyles count="2">
    <cellStyle name="Koma [0]" xfId="1" builtinId="6"/>
    <cellStyle name="Normal" xfId="0" builtinId="0"/>
  </cellStyles>
  <dxfs count="9"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74"/>
  <sheetViews>
    <sheetView tabSelected="1" zoomScale="130" zoomScaleNormal="130" zoomScalePageLayoutView="110" workbookViewId="0">
      <selection activeCell="G6" sqref="G6"/>
    </sheetView>
  </sheetViews>
  <sheetFormatPr defaultRowHeight="14.4" x14ac:dyDescent="0.3"/>
  <cols>
    <col min="1" max="1" width="3.5546875" style="2" bestFit="1" customWidth="1"/>
    <col min="2" max="2" width="55.44140625" customWidth="1"/>
    <col min="3" max="3" width="10.33203125" customWidth="1"/>
    <col min="4" max="4" width="2.6640625" style="29" customWidth="1"/>
    <col min="5" max="5" width="2.6640625" style="7" customWidth="1"/>
    <col min="6" max="6" width="3.6640625" style="7" customWidth="1"/>
    <col min="7" max="8" width="2.6640625" style="7" customWidth="1"/>
    <col min="9" max="9" width="3.6640625" style="7" customWidth="1"/>
    <col min="10" max="11" width="2.6640625" style="7" customWidth="1"/>
    <col min="12" max="12" width="3.6640625" style="7" customWidth="1"/>
    <col min="13" max="13" width="2.6640625" style="8" customWidth="1"/>
    <col min="14" max="14" width="2.6640625" customWidth="1"/>
    <col min="15" max="15" width="3.6640625" customWidth="1"/>
    <col min="16" max="17" width="2.6640625" customWidth="1"/>
    <col min="18" max="18" width="3.6640625" customWidth="1"/>
    <col min="19" max="20" width="2.6640625" customWidth="1"/>
    <col min="21" max="21" width="3.6640625" customWidth="1"/>
    <col min="22" max="23" width="2.6640625" customWidth="1"/>
    <col min="24" max="24" width="3.6640625" customWidth="1"/>
    <col min="26" max="26" width="10.5546875" customWidth="1"/>
  </cols>
  <sheetData>
    <row r="1" spans="1:27" x14ac:dyDescent="0.3">
      <c r="A1" s="66" t="str">
        <f>"Sasaran Mutu Program Pendidikan Sarjana untuk Program Studi "&amp;C5</f>
        <v>Sasaran Mutu Program Pendidikan Sarjana untuk Program Studi 2022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</row>
    <row r="2" spans="1:27" x14ac:dyDescent="0.3">
      <c r="B2" s="3" t="s">
        <v>113</v>
      </c>
      <c r="C2" s="31"/>
      <c r="D2" s="4"/>
      <c r="E2" s="5"/>
      <c r="F2" s="5"/>
      <c r="G2" s="5"/>
      <c r="H2" s="5"/>
      <c r="I2" s="5"/>
      <c r="J2" s="5"/>
      <c r="K2" s="5"/>
      <c r="L2" s="5"/>
      <c r="M2" s="6"/>
      <c r="N2" s="2"/>
    </row>
    <row r="3" spans="1:27" x14ac:dyDescent="0.3">
      <c r="B3" s="3" t="s">
        <v>146</v>
      </c>
      <c r="C3" s="31"/>
      <c r="D3" s="4"/>
    </row>
    <row r="4" spans="1:27" x14ac:dyDescent="0.3">
      <c r="B4" s="3" t="s">
        <v>114</v>
      </c>
      <c r="C4" s="31"/>
      <c r="D4" s="4"/>
    </row>
    <row r="5" spans="1:27" x14ac:dyDescent="0.3">
      <c r="B5" s="3" t="s">
        <v>137</v>
      </c>
      <c r="C5" s="17">
        <v>2022</v>
      </c>
      <c r="D5" s="4"/>
    </row>
    <row r="6" spans="1:27" ht="52.8" x14ac:dyDescent="0.3">
      <c r="B6" s="1"/>
      <c r="C6" s="67" t="s">
        <v>163</v>
      </c>
      <c r="D6" s="4"/>
    </row>
    <row r="7" spans="1:27" s="2" customFormat="1" ht="24" customHeight="1" x14ac:dyDescent="0.3">
      <c r="A7" s="13" t="s">
        <v>0</v>
      </c>
      <c r="B7" s="13" t="s">
        <v>164</v>
      </c>
      <c r="C7" s="38" t="s">
        <v>147</v>
      </c>
      <c r="D7" s="61" t="str">
        <f>"Baseline ("&amp;C5-1&amp;")"</f>
        <v>Baseline (2021)</v>
      </c>
      <c r="E7" s="62"/>
      <c r="F7" s="63"/>
      <c r="G7" s="58" t="str">
        <f>"Sasaran "&amp;C5</f>
        <v>Sasaran 2022</v>
      </c>
      <c r="H7" s="59"/>
      <c r="I7" s="60"/>
      <c r="J7" s="58" t="str">
        <f>"Capaian "&amp;C5</f>
        <v>Capaian 2022</v>
      </c>
      <c r="K7" s="59"/>
      <c r="L7" s="60"/>
      <c r="M7" s="58" t="str">
        <f>"TS 1 ("&amp;C5+1&amp;")"</f>
        <v>TS 1 (2023)</v>
      </c>
      <c r="N7" s="59"/>
      <c r="O7" s="60"/>
      <c r="P7" s="58" t="str">
        <f>"TS 2 ("&amp;C5+2&amp;")"</f>
        <v>TS 2 (2024)</v>
      </c>
      <c r="Q7" s="59"/>
      <c r="R7" s="60"/>
      <c r="S7" s="58" t="str">
        <f>"TS 3 ("&amp;C5+3&amp;")"</f>
        <v>TS 3 (2025)</v>
      </c>
      <c r="T7" s="59"/>
      <c r="U7" s="60"/>
      <c r="V7" s="58" t="str">
        <f>"TS 4 ("&amp;C5+4&amp;")"</f>
        <v>TS 4 (2026)</v>
      </c>
      <c r="W7" s="59"/>
      <c r="X7" s="60"/>
      <c r="Y7" s="14" t="s">
        <v>112</v>
      </c>
      <c r="Z7" s="15" t="s">
        <v>129</v>
      </c>
      <c r="AA7" s="16" t="s">
        <v>130</v>
      </c>
    </row>
    <row r="8" spans="1:27" ht="22.8" x14ac:dyDescent="0.3">
      <c r="A8" s="18" t="s">
        <v>1</v>
      </c>
      <c r="B8" s="9" t="s">
        <v>2</v>
      </c>
      <c r="C8" s="12" t="s">
        <v>145</v>
      </c>
      <c r="D8" s="19" t="s">
        <v>115</v>
      </c>
      <c r="E8" s="54">
        <v>5</v>
      </c>
      <c r="F8" s="54"/>
      <c r="G8" s="20" t="s">
        <v>115</v>
      </c>
      <c r="H8" s="54">
        <v>5</v>
      </c>
      <c r="I8" s="54"/>
      <c r="J8" s="20" t="s">
        <v>115</v>
      </c>
      <c r="K8" s="54">
        <v>6</v>
      </c>
      <c r="L8" s="55"/>
      <c r="M8" s="20" t="s">
        <v>115</v>
      </c>
      <c r="N8" s="54">
        <v>23</v>
      </c>
      <c r="O8" s="55"/>
      <c r="P8" s="20" t="s">
        <v>115</v>
      </c>
      <c r="Q8" s="54">
        <v>25</v>
      </c>
      <c r="R8" s="55"/>
      <c r="S8" s="20" t="s">
        <v>115</v>
      </c>
      <c r="T8" s="54">
        <v>27</v>
      </c>
      <c r="U8" s="55"/>
      <c r="V8" s="20" t="s">
        <v>115</v>
      </c>
      <c r="W8" s="54">
        <v>30</v>
      </c>
      <c r="X8" s="55"/>
      <c r="Y8" s="21">
        <f>IF(K8=0,"",H8-K8)</f>
        <v>-1</v>
      </c>
      <c r="Z8" s="22" t="str">
        <f>IF(K8=0,"-",IF(H8=K8,"Tercapai",IF(H8&gt;=K8,"Tidak tercapai","Terlampaui")))</f>
        <v>Terlampaui</v>
      </c>
      <c r="AA8" s="23" t="s">
        <v>162</v>
      </c>
    </row>
    <row r="9" spans="1:27" ht="34.200000000000003" x14ac:dyDescent="0.3">
      <c r="A9" s="18" t="s">
        <v>3</v>
      </c>
      <c r="B9" s="9" t="s">
        <v>4</v>
      </c>
      <c r="C9" s="10" t="s">
        <v>5</v>
      </c>
      <c r="D9" s="56">
        <v>98</v>
      </c>
      <c r="E9" s="57"/>
      <c r="F9" s="24" t="s">
        <v>116</v>
      </c>
      <c r="G9" s="53">
        <v>99</v>
      </c>
      <c r="H9" s="54"/>
      <c r="I9" s="24" t="s">
        <v>116</v>
      </c>
      <c r="J9" s="53">
        <v>99</v>
      </c>
      <c r="K9" s="54"/>
      <c r="L9" s="25" t="s">
        <v>116</v>
      </c>
      <c r="M9" s="53">
        <v>99</v>
      </c>
      <c r="N9" s="54"/>
      <c r="O9" s="25" t="s">
        <v>116</v>
      </c>
      <c r="P9" s="53">
        <v>99</v>
      </c>
      <c r="Q9" s="54"/>
      <c r="R9" s="25" t="s">
        <v>116</v>
      </c>
      <c r="S9" s="53">
        <v>99</v>
      </c>
      <c r="T9" s="54"/>
      <c r="U9" s="25" t="s">
        <v>116</v>
      </c>
      <c r="V9" s="53">
        <v>99</v>
      </c>
      <c r="W9" s="54"/>
      <c r="X9" s="25" t="s">
        <v>116</v>
      </c>
      <c r="Y9" s="21">
        <f>IF(G9=0,"",J9-G9)</f>
        <v>0</v>
      </c>
      <c r="Z9" s="22" t="str">
        <f t="shared" ref="Z9:Z14" si="0">IF(J9=0,"-",IF(G9=J9,"Tercapai",IF(G9&gt;=J9,"Tidak tercapai","Terlampaui")))</f>
        <v>Tercapai</v>
      </c>
      <c r="AA9" s="23"/>
    </row>
    <row r="10" spans="1:27" ht="22.8" x14ac:dyDescent="0.3">
      <c r="A10" s="18" t="s">
        <v>6</v>
      </c>
      <c r="B10" s="9" t="s">
        <v>7</v>
      </c>
      <c r="C10" s="10" t="s">
        <v>8</v>
      </c>
      <c r="D10" s="56">
        <v>9</v>
      </c>
      <c r="E10" s="57"/>
      <c r="F10" s="24" t="s">
        <v>116</v>
      </c>
      <c r="G10" s="53">
        <v>9</v>
      </c>
      <c r="H10" s="54"/>
      <c r="I10" s="24" t="s">
        <v>116</v>
      </c>
      <c r="J10" s="53">
        <v>10</v>
      </c>
      <c r="K10" s="54"/>
      <c r="L10" s="25" t="s">
        <v>116</v>
      </c>
      <c r="M10" s="53">
        <v>12</v>
      </c>
      <c r="N10" s="54"/>
      <c r="O10" s="25" t="s">
        <v>116</v>
      </c>
      <c r="P10" s="53">
        <v>13</v>
      </c>
      <c r="Q10" s="54"/>
      <c r="R10" s="25" t="s">
        <v>116</v>
      </c>
      <c r="S10" s="53">
        <v>14</v>
      </c>
      <c r="T10" s="54"/>
      <c r="U10" s="25" t="s">
        <v>116</v>
      </c>
      <c r="V10" s="53">
        <v>15</v>
      </c>
      <c r="W10" s="54"/>
      <c r="X10" s="25" t="s">
        <v>116</v>
      </c>
      <c r="Y10" s="21">
        <f t="shared" ref="Y10:Y51" si="1">IF(G10=0,"",J10-G10)</f>
        <v>1</v>
      </c>
      <c r="Z10" s="22" t="str">
        <f t="shared" si="0"/>
        <v>Terlampaui</v>
      </c>
      <c r="AA10" s="23"/>
    </row>
    <row r="11" spans="1:27" x14ac:dyDescent="0.3">
      <c r="A11" s="18" t="s">
        <v>9</v>
      </c>
      <c r="B11" s="39" t="s">
        <v>148</v>
      </c>
      <c r="C11" s="10" t="s">
        <v>10</v>
      </c>
      <c r="D11" s="56">
        <v>0</v>
      </c>
      <c r="E11" s="57"/>
      <c r="F11" s="24" t="s">
        <v>116</v>
      </c>
      <c r="G11" s="53">
        <v>1</v>
      </c>
      <c r="H11" s="54"/>
      <c r="I11" s="24" t="s">
        <v>116</v>
      </c>
      <c r="J11" s="53">
        <v>3</v>
      </c>
      <c r="K11" s="54"/>
      <c r="L11" s="25" t="s">
        <v>116</v>
      </c>
      <c r="M11" s="53">
        <v>4</v>
      </c>
      <c r="N11" s="54"/>
      <c r="O11" s="25" t="s">
        <v>116</v>
      </c>
      <c r="P11" s="53">
        <v>5</v>
      </c>
      <c r="Q11" s="54"/>
      <c r="R11" s="25" t="s">
        <v>116</v>
      </c>
      <c r="S11" s="53">
        <v>5</v>
      </c>
      <c r="T11" s="54"/>
      <c r="U11" s="25" t="s">
        <v>116</v>
      </c>
      <c r="V11" s="53">
        <v>5</v>
      </c>
      <c r="W11" s="54"/>
      <c r="X11" s="25" t="s">
        <v>116</v>
      </c>
      <c r="Y11" s="21">
        <f t="shared" si="1"/>
        <v>2</v>
      </c>
      <c r="Z11" s="22" t="str">
        <f t="shared" si="0"/>
        <v>Terlampaui</v>
      </c>
      <c r="AA11" s="23"/>
    </row>
    <row r="12" spans="1:27" ht="22.8" x14ac:dyDescent="0.3">
      <c r="A12" s="18" t="s">
        <v>11</v>
      </c>
      <c r="B12" s="9" t="s">
        <v>12</v>
      </c>
      <c r="C12" s="10" t="s">
        <v>13</v>
      </c>
      <c r="D12" s="56">
        <v>2</v>
      </c>
      <c r="E12" s="57"/>
      <c r="F12" s="24" t="s">
        <v>116</v>
      </c>
      <c r="G12" s="53">
        <v>2.2000000000000002</v>
      </c>
      <c r="H12" s="54"/>
      <c r="I12" s="24" t="s">
        <v>116</v>
      </c>
      <c r="J12" s="53">
        <v>2</v>
      </c>
      <c r="K12" s="54"/>
      <c r="L12" s="25" t="s">
        <v>116</v>
      </c>
      <c r="M12" s="53">
        <v>2</v>
      </c>
      <c r="N12" s="54"/>
      <c r="O12" s="25" t="s">
        <v>116</v>
      </c>
      <c r="P12" s="53">
        <v>1.9</v>
      </c>
      <c r="Q12" s="54"/>
      <c r="R12" s="25" t="s">
        <v>116</v>
      </c>
      <c r="S12" s="53">
        <v>1</v>
      </c>
      <c r="T12" s="54"/>
      <c r="U12" s="25" t="s">
        <v>116</v>
      </c>
      <c r="V12" s="53">
        <v>1</v>
      </c>
      <c r="W12" s="54"/>
      <c r="X12" s="25" t="s">
        <v>116</v>
      </c>
      <c r="Y12" s="21">
        <f t="shared" si="1"/>
        <v>-0.20000000000000018</v>
      </c>
      <c r="Z12" s="22" t="s">
        <v>143</v>
      </c>
      <c r="AA12" s="23"/>
    </row>
    <row r="13" spans="1:27" ht="22.8" x14ac:dyDescent="0.3">
      <c r="A13" s="18" t="s">
        <v>14</v>
      </c>
      <c r="B13" s="9" t="s">
        <v>15</v>
      </c>
      <c r="C13" s="10" t="s">
        <v>13</v>
      </c>
      <c r="D13" s="56">
        <v>2</v>
      </c>
      <c r="E13" s="57"/>
      <c r="F13" s="24" t="s">
        <v>116</v>
      </c>
      <c r="G13" s="53">
        <v>2.2999999999999998</v>
      </c>
      <c r="H13" s="54"/>
      <c r="I13" s="24" t="s">
        <v>116</v>
      </c>
      <c r="J13" s="53">
        <v>2</v>
      </c>
      <c r="K13" s="54"/>
      <c r="L13" s="25" t="s">
        <v>116</v>
      </c>
      <c r="M13" s="53">
        <v>2</v>
      </c>
      <c r="N13" s="54"/>
      <c r="O13" s="25" t="s">
        <v>116</v>
      </c>
      <c r="P13" s="53">
        <v>1.8</v>
      </c>
      <c r="Q13" s="54"/>
      <c r="R13" s="25" t="s">
        <v>116</v>
      </c>
      <c r="S13" s="53">
        <v>2</v>
      </c>
      <c r="T13" s="54"/>
      <c r="U13" s="25" t="s">
        <v>116</v>
      </c>
      <c r="V13" s="53">
        <v>2</v>
      </c>
      <c r="W13" s="54"/>
      <c r="X13" s="25" t="s">
        <v>116</v>
      </c>
      <c r="Y13" s="21">
        <f t="shared" si="1"/>
        <v>-0.29999999999999982</v>
      </c>
      <c r="Z13" s="22" t="s">
        <v>143</v>
      </c>
      <c r="AA13" s="23"/>
    </row>
    <row r="14" spans="1:27" ht="34.200000000000003" x14ac:dyDescent="0.3">
      <c r="A14" s="18" t="s">
        <v>16</v>
      </c>
      <c r="B14" s="39" t="s">
        <v>17</v>
      </c>
      <c r="C14" s="10" t="s">
        <v>18</v>
      </c>
      <c r="D14" s="56">
        <v>0</v>
      </c>
      <c r="E14" s="57"/>
      <c r="F14" s="24" t="s">
        <v>116</v>
      </c>
      <c r="G14" s="53">
        <v>5.81</v>
      </c>
      <c r="H14" s="54"/>
      <c r="I14" s="24" t="s">
        <v>116</v>
      </c>
      <c r="J14" s="53">
        <v>7</v>
      </c>
      <c r="K14" s="54"/>
      <c r="L14" s="25" t="s">
        <v>116</v>
      </c>
      <c r="M14" s="53">
        <v>8</v>
      </c>
      <c r="N14" s="54"/>
      <c r="O14" s="25" t="s">
        <v>116</v>
      </c>
      <c r="P14" s="53">
        <v>9</v>
      </c>
      <c r="Q14" s="54"/>
      <c r="R14" s="25" t="s">
        <v>116</v>
      </c>
      <c r="S14" s="53">
        <v>10</v>
      </c>
      <c r="T14" s="54"/>
      <c r="U14" s="25" t="s">
        <v>116</v>
      </c>
      <c r="V14" s="53">
        <v>10</v>
      </c>
      <c r="W14" s="54"/>
      <c r="X14" s="25" t="s">
        <v>116</v>
      </c>
      <c r="Y14" s="21">
        <f t="shared" si="1"/>
        <v>1.1900000000000004</v>
      </c>
      <c r="Z14" s="22" t="str">
        <f t="shared" si="0"/>
        <v>Terlampaui</v>
      </c>
      <c r="AA14" s="23"/>
    </row>
    <row r="15" spans="1:27" x14ac:dyDescent="0.3">
      <c r="A15" s="18" t="s">
        <v>19</v>
      </c>
      <c r="B15" s="9" t="s">
        <v>20</v>
      </c>
      <c r="C15" s="10" t="s">
        <v>21</v>
      </c>
      <c r="D15" s="56">
        <v>3</v>
      </c>
      <c r="E15" s="57"/>
      <c r="F15" s="57"/>
      <c r="G15" s="53">
        <v>3.18</v>
      </c>
      <c r="H15" s="54"/>
      <c r="I15" s="54"/>
      <c r="J15" s="53">
        <v>3.02</v>
      </c>
      <c r="K15" s="54"/>
      <c r="L15" s="55"/>
      <c r="M15" s="53">
        <v>3.1</v>
      </c>
      <c r="N15" s="54"/>
      <c r="O15" s="55"/>
      <c r="P15" s="53">
        <v>3.25</v>
      </c>
      <c r="Q15" s="54"/>
      <c r="R15" s="55"/>
      <c r="S15" s="53">
        <v>3.2</v>
      </c>
      <c r="T15" s="54"/>
      <c r="U15" s="55"/>
      <c r="V15" s="53">
        <v>3</v>
      </c>
      <c r="W15" s="54"/>
      <c r="X15" s="55"/>
      <c r="Y15" s="21">
        <f>IF(J15=0,"",G15-J15)</f>
        <v>0.16000000000000014</v>
      </c>
      <c r="Z15" s="22" t="s">
        <v>143</v>
      </c>
      <c r="AA15" s="23"/>
    </row>
    <row r="16" spans="1:27" ht="22.8" x14ac:dyDescent="0.3">
      <c r="A16" s="18" t="s">
        <v>22</v>
      </c>
      <c r="B16" s="9" t="s">
        <v>23</v>
      </c>
      <c r="C16" s="10" t="s">
        <v>24</v>
      </c>
      <c r="D16" s="56">
        <v>9</v>
      </c>
      <c r="E16" s="57"/>
      <c r="F16" s="26" t="s">
        <v>127</v>
      </c>
      <c r="G16" s="53">
        <v>8</v>
      </c>
      <c r="H16" s="54"/>
      <c r="I16" s="26" t="s">
        <v>127</v>
      </c>
      <c r="J16" s="53">
        <v>8</v>
      </c>
      <c r="K16" s="54"/>
      <c r="L16" s="27" t="s">
        <v>127</v>
      </c>
      <c r="M16" s="53">
        <v>7.99</v>
      </c>
      <c r="N16" s="54"/>
      <c r="O16" s="27" t="s">
        <v>127</v>
      </c>
      <c r="P16" s="53">
        <v>8</v>
      </c>
      <c r="Q16" s="54"/>
      <c r="R16" s="27" t="s">
        <v>127</v>
      </c>
      <c r="S16" s="53">
        <v>8</v>
      </c>
      <c r="T16" s="54"/>
      <c r="U16" s="27" t="s">
        <v>127</v>
      </c>
      <c r="V16" s="53">
        <v>8</v>
      </c>
      <c r="W16" s="54"/>
      <c r="X16" s="27" t="s">
        <v>127</v>
      </c>
      <c r="Y16" s="21">
        <f t="shared" si="1"/>
        <v>0</v>
      </c>
      <c r="Z16" s="22" t="str">
        <f t="shared" ref="Z16:Z22" si="2">IF(J16=0,"-",IF(G16=J16,"Tercapai",IF(G16&gt;=J16,"Tidak tercapai","Terlampaui")))</f>
        <v>Tercapai</v>
      </c>
      <c r="AA16" s="23"/>
    </row>
    <row r="17" spans="1:27" ht="22.8" x14ac:dyDescent="0.3">
      <c r="A17" s="18" t="s">
        <v>25</v>
      </c>
      <c r="B17" s="9" t="s">
        <v>26</v>
      </c>
      <c r="C17" s="11" t="s">
        <v>27</v>
      </c>
      <c r="D17" s="56">
        <v>41</v>
      </c>
      <c r="E17" s="57"/>
      <c r="F17" s="24" t="s">
        <v>116</v>
      </c>
      <c r="G17" s="53">
        <v>55</v>
      </c>
      <c r="H17" s="54"/>
      <c r="I17" s="24" t="s">
        <v>116</v>
      </c>
      <c r="J17" s="53">
        <v>55</v>
      </c>
      <c r="K17" s="54"/>
      <c r="L17" s="25" t="s">
        <v>116</v>
      </c>
      <c r="M17" s="53">
        <v>56</v>
      </c>
      <c r="N17" s="54"/>
      <c r="O17" s="25" t="s">
        <v>116</v>
      </c>
      <c r="P17" s="53">
        <v>57</v>
      </c>
      <c r="Q17" s="54"/>
      <c r="R17" s="25" t="s">
        <v>116</v>
      </c>
      <c r="S17" s="53">
        <v>58</v>
      </c>
      <c r="T17" s="54"/>
      <c r="U17" s="25" t="s">
        <v>116</v>
      </c>
      <c r="V17" s="53">
        <v>58</v>
      </c>
      <c r="W17" s="54"/>
      <c r="X17" s="25" t="s">
        <v>116</v>
      </c>
      <c r="Y17" s="21">
        <f t="shared" si="1"/>
        <v>0</v>
      </c>
      <c r="Z17" s="22" t="str">
        <f t="shared" si="2"/>
        <v>Tercapai</v>
      </c>
      <c r="AA17" s="23"/>
    </row>
    <row r="18" spans="1:27" x14ac:dyDescent="0.3">
      <c r="A18" s="18" t="s">
        <v>28</v>
      </c>
      <c r="B18" s="9" t="s">
        <v>29</v>
      </c>
      <c r="C18" s="11" t="s">
        <v>30</v>
      </c>
      <c r="D18" s="56">
        <v>2</v>
      </c>
      <c r="E18" s="57"/>
      <c r="F18" s="24" t="s">
        <v>126</v>
      </c>
      <c r="G18" s="64">
        <v>2.38</v>
      </c>
      <c r="H18" s="65"/>
      <c r="I18" s="24" t="s">
        <v>126</v>
      </c>
      <c r="J18" s="53">
        <v>2</v>
      </c>
      <c r="K18" s="54"/>
      <c r="L18" s="25" t="s">
        <v>126</v>
      </c>
      <c r="M18" s="53">
        <v>2</v>
      </c>
      <c r="N18" s="54"/>
      <c r="O18" s="25" t="s">
        <v>126</v>
      </c>
      <c r="P18" s="53">
        <v>3</v>
      </c>
      <c r="Q18" s="54"/>
      <c r="R18" s="25" t="s">
        <v>126</v>
      </c>
      <c r="S18" s="53">
        <v>2</v>
      </c>
      <c r="T18" s="54"/>
      <c r="U18" s="25" t="s">
        <v>126</v>
      </c>
      <c r="V18" s="53">
        <v>2</v>
      </c>
      <c r="W18" s="54"/>
      <c r="X18" s="25" t="s">
        <v>126</v>
      </c>
      <c r="Y18" s="21">
        <f>IF(G18=0,"",J18-G18)</f>
        <v>-0.37999999999999989</v>
      </c>
      <c r="Z18" s="22" t="s">
        <v>143</v>
      </c>
      <c r="AA18" s="23"/>
    </row>
    <row r="19" spans="1:27" ht="22.8" x14ac:dyDescent="0.3">
      <c r="A19" s="18" t="s">
        <v>31</v>
      </c>
      <c r="B19" s="9" t="s">
        <v>32</v>
      </c>
      <c r="C19" s="11" t="s">
        <v>33</v>
      </c>
      <c r="D19" s="56">
        <v>40</v>
      </c>
      <c r="E19" s="57"/>
      <c r="F19" s="24" t="s">
        <v>116</v>
      </c>
      <c r="G19" s="53">
        <v>40</v>
      </c>
      <c r="H19" s="54"/>
      <c r="I19" s="24" t="s">
        <v>116</v>
      </c>
      <c r="J19" s="53">
        <v>42</v>
      </c>
      <c r="K19" s="54"/>
      <c r="L19" s="25" t="s">
        <v>116</v>
      </c>
      <c r="M19" s="53">
        <v>45</v>
      </c>
      <c r="N19" s="54"/>
      <c r="O19" s="25" t="s">
        <v>116</v>
      </c>
      <c r="P19" s="53">
        <v>50</v>
      </c>
      <c r="Q19" s="54"/>
      <c r="R19" s="25" t="s">
        <v>116</v>
      </c>
      <c r="S19" s="53">
        <v>50</v>
      </c>
      <c r="T19" s="54"/>
      <c r="U19" s="25" t="s">
        <v>116</v>
      </c>
      <c r="V19" s="53">
        <v>50</v>
      </c>
      <c r="W19" s="54"/>
      <c r="X19" s="25" t="s">
        <v>116</v>
      </c>
      <c r="Y19" s="21">
        <v>2</v>
      </c>
      <c r="Z19" s="22" t="s">
        <v>142</v>
      </c>
      <c r="AA19" s="23"/>
    </row>
    <row r="20" spans="1:27" ht="22.8" x14ac:dyDescent="0.3">
      <c r="A20" s="18" t="s">
        <v>34</v>
      </c>
      <c r="B20" s="9" t="s">
        <v>151</v>
      </c>
      <c r="C20" s="10" t="s">
        <v>35</v>
      </c>
      <c r="D20" s="56">
        <v>12</v>
      </c>
      <c r="E20" s="57"/>
      <c r="F20" s="24" t="s">
        <v>116</v>
      </c>
      <c r="G20" s="53">
        <v>11.5</v>
      </c>
      <c r="H20" s="54"/>
      <c r="I20" s="24" t="s">
        <v>116</v>
      </c>
      <c r="J20" s="53">
        <v>17</v>
      </c>
      <c r="K20" s="54"/>
      <c r="L20" s="25" t="s">
        <v>116</v>
      </c>
      <c r="M20" s="53">
        <v>18</v>
      </c>
      <c r="N20" s="54"/>
      <c r="O20" s="25" t="s">
        <v>116</v>
      </c>
      <c r="P20" s="53">
        <v>19</v>
      </c>
      <c r="Q20" s="54"/>
      <c r="R20" s="25" t="s">
        <v>116</v>
      </c>
      <c r="S20" s="53">
        <v>20</v>
      </c>
      <c r="T20" s="54"/>
      <c r="U20" s="25" t="s">
        <v>116</v>
      </c>
      <c r="V20" s="53">
        <v>20</v>
      </c>
      <c r="W20" s="54"/>
      <c r="X20" s="25" t="s">
        <v>116</v>
      </c>
      <c r="Y20" s="21">
        <f t="shared" si="1"/>
        <v>5.5</v>
      </c>
      <c r="Z20" s="22" t="str">
        <f t="shared" si="2"/>
        <v>Terlampaui</v>
      </c>
      <c r="AA20" s="23"/>
    </row>
    <row r="21" spans="1:27" ht="22.8" x14ac:dyDescent="0.3">
      <c r="A21" s="18" t="s">
        <v>36</v>
      </c>
      <c r="B21" s="9" t="s">
        <v>152</v>
      </c>
      <c r="C21" s="10" t="s">
        <v>37</v>
      </c>
      <c r="D21" s="56">
        <v>47</v>
      </c>
      <c r="E21" s="57"/>
      <c r="F21" s="24" t="s">
        <v>116</v>
      </c>
      <c r="G21" s="53">
        <v>30</v>
      </c>
      <c r="H21" s="54"/>
      <c r="I21" s="24" t="s">
        <v>116</v>
      </c>
      <c r="J21" s="53">
        <v>32</v>
      </c>
      <c r="K21" s="54"/>
      <c r="L21" s="25" t="s">
        <v>116</v>
      </c>
      <c r="M21" s="53">
        <v>35</v>
      </c>
      <c r="N21" s="54"/>
      <c r="O21" s="25" t="s">
        <v>116</v>
      </c>
      <c r="P21" s="53">
        <v>38</v>
      </c>
      <c r="Q21" s="54"/>
      <c r="R21" s="25" t="s">
        <v>116</v>
      </c>
      <c r="S21" s="53">
        <v>40</v>
      </c>
      <c r="T21" s="54"/>
      <c r="U21" s="25" t="s">
        <v>116</v>
      </c>
      <c r="V21" s="53">
        <v>40</v>
      </c>
      <c r="W21" s="54"/>
      <c r="X21" s="25" t="s">
        <v>116</v>
      </c>
      <c r="Y21" s="21">
        <f t="shared" si="1"/>
        <v>2</v>
      </c>
      <c r="Z21" s="22" t="str">
        <f t="shared" si="2"/>
        <v>Terlampaui</v>
      </c>
      <c r="AA21" s="23"/>
    </row>
    <row r="22" spans="1:27" ht="22.8" x14ac:dyDescent="0.3">
      <c r="A22" s="18" t="s">
        <v>38</v>
      </c>
      <c r="B22" s="9" t="s">
        <v>39</v>
      </c>
      <c r="C22" s="10" t="s">
        <v>40</v>
      </c>
      <c r="D22" s="56">
        <v>46</v>
      </c>
      <c r="E22" s="57"/>
      <c r="F22" s="24" t="s">
        <v>116</v>
      </c>
      <c r="G22" s="53">
        <v>55</v>
      </c>
      <c r="H22" s="54"/>
      <c r="I22" s="24" t="s">
        <v>116</v>
      </c>
      <c r="J22" s="53">
        <v>55</v>
      </c>
      <c r="K22" s="54"/>
      <c r="L22" s="25" t="s">
        <v>116</v>
      </c>
      <c r="M22" s="53">
        <v>55</v>
      </c>
      <c r="N22" s="54"/>
      <c r="O22" s="25" t="s">
        <v>116</v>
      </c>
      <c r="P22" s="53">
        <v>55</v>
      </c>
      <c r="Q22" s="54"/>
      <c r="R22" s="25" t="s">
        <v>116</v>
      </c>
      <c r="S22" s="53">
        <v>57</v>
      </c>
      <c r="T22" s="54"/>
      <c r="U22" s="25" t="s">
        <v>116</v>
      </c>
      <c r="V22" s="53">
        <v>57</v>
      </c>
      <c r="W22" s="54"/>
      <c r="X22" s="25" t="s">
        <v>116</v>
      </c>
      <c r="Y22" s="21">
        <f t="shared" si="1"/>
        <v>0</v>
      </c>
      <c r="Z22" s="22" t="str">
        <f t="shared" si="2"/>
        <v>Tercapai</v>
      </c>
      <c r="AA22" s="23"/>
    </row>
    <row r="23" spans="1:27" ht="45.6" x14ac:dyDescent="0.3">
      <c r="A23" s="18" t="s">
        <v>41</v>
      </c>
      <c r="B23" s="9" t="s">
        <v>42</v>
      </c>
      <c r="C23" s="11" t="s">
        <v>117</v>
      </c>
      <c r="D23" s="19" t="s">
        <v>115</v>
      </c>
      <c r="E23" s="54">
        <v>12</v>
      </c>
      <c r="F23" s="54"/>
      <c r="G23" s="20" t="s">
        <v>115</v>
      </c>
      <c r="H23" s="54">
        <v>13</v>
      </c>
      <c r="I23" s="54"/>
      <c r="J23" s="20" t="s">
        <v>115</v>
      </c>
      <c r="K23" s="54">
        <v>14</v>
      </c>
      <c r="L23" s="55"/>
      <c r="M23" s="20" t="s">
        <v>115</v>
      </c>
      <c r="N23" s="54">
        <v>15</v>
      </c>
      <c r="O23" s="55"/>
      <c r="P23" s="20" t="s">
        <v>115</v>
      </c>
      <c r="Q23" s="54">
        <v>17</v>
      </c>
      <c r="R23" s="55"/>
      <c r="S23" s="20" t="s">
        <v>115</v>
      </c>
      <c r="T23" s="54">
        <v>18</v>
      </c>
      <c r="U23" s="55"/>
      <c r="V23" s="20" t="s">
        <v>115</v>
      </c>
      <c r="W23" s="54">
        <v>20</v>
      </c>
      <c r="X23" s="55"/>
      <c r="Y23" s="21">
        <f>IF(K23=0,"",H23-K23)</f>
        <v>-1</v>
      </c>
      <c r="Z23" s="22" t="s">
        <v>144</v>
      </c>
      <c r="AA23" s="23"/>
    </row>
    <row r="24" spans="1:27" ht="22.8" x14ac:dyDescent="0.3">
      <c r="A24" s="18" t="s">
        <v>43</v>
      </c>
      <c r="B24" s="9" t="s">
        <v>44</v>
      </c>
      <c r="C24" s="11" t="s">
        <v>45</v>
      </c>
      <c r="D24" s="56">
        <v>10</v>
      </c>
      <c r="E24" s="57"/>
      <c r="F24" s="24" t="s">
        <v>116</v>
      </c>
      <c r="G24" s="53">
        <v>7.5</v>
      </c>
      <c r="H24" s="54"/>
      <c r="I24" s="24" t="s">
        <v>116</v>
      </c>
      <c r="J24" s="53">
        <v>11</v>
      </c>
      <c r="K24" s="54"/>
      <c r="L24" s="25" t="s">
        <v>116</v>
      </c>
      <c r="M24" s="53">
        <v>12</v>
      </c>
      <c r="N24" s="54"/>
      <c r="O24" s="25" t="s">
        <v>116</v>
      </c>
      <c r="P24" s="53">
        <v>15</v>
      </c>
      <c r="Q24" s="54"/>
      <c r="R24" s="25" t="s">
        <v>116</v>
      </c>
      <c r="S24" s="53">
        <v>17</v>
      </c>
      <c r="T24" s="54"/>
      <c r="U24" s="25" t="s">
        <v>116</v>
      </c>
      <c r="V24" s="53">
        <v>18</v>
      </c>
      <c r="W24" s="54"/>
      <c r="X24" s="25" t="s">
        <v>116</v>
      </c>
      <c r="Y24" s="21">
        <f t="shared" si="1"/>
        <v>3.5</v>
      </c>
      <c r="Z24" s="22" t="str">
        <f>IF(J24=0,"-",IF(G24=J24,"Tercapai",IF(G24&gt;=J24,"Tidak tercapai","Terlampaui")))</f>
        <v>Terlampaui</v>
      </c>
      <c r="AA24" s="23"/>
    </row>
    <row r="25" spans="1:27" ht="22.8" x14ac:dyDescent="0.3">
      <c r="A25" s="18" t="s">
        <v>46</v>
      </c>
      <c r="B25" s="9" t="s">
        <v>132</v>
      </c>
      <c r="C25" s="11" t="s">
        <v>47</v>
      </c>
      <c r="D25" s="56">
        <v>95</v>
      </c>
      <c r="E25" s="57"/>
      <c r="F25" s="24" t="s">
        <v>116</v>
      </c>
      <c r="G25" s="53">
        <v>90</v>
      </c>
      <c r="H25" s="54"/>
      <c r="I25" s="24" t="s">
        <v>116</v>
      </c>
      <c r="J25" s="53">
        <v>90</v>
      </c>
      <c r="K25" s="54"/>
      <c r="L25" s="25" t="s">
        <v>116</v>
      </c>
      <c r="M25" s="53">
        <v>90</v>
      </c>
      <c r="N25" s="54"/>
      <c r="O25" s="25" t="s">
        <v>116</v>
      </c>
      <c r="P25" s="53">
        <v>95</v>
      </c>
      <c r="Q25" s="54"/>
      <c r="R25" s="25" t="s">
        <v>116</v>
      </c>
      <c r="S25" s="53">
        <v>95</v>
      </c>
      <c r="T25" s="54"/>
      <c r="U25" s="25" t="s">
        <v>116</v>
      </c>
      <c r="V25" s="53">
        <v>96</v>
      </c>
      <c r="W25" s="54"/>
      <c r="X25" s="25" t="s">
        <v>116</v>
      </c>
      <c r="Y25" s="21">
        <f t="shared" si="1"/>
        <v>0</v>
      </c>
      <c r="Z25" s="22" t="str">
        <f>IF(J25=0,"-",IF(G25=J25,"Tercapai",IF(G25&gt;=J25,"Tidak tercapai","Terlampaui")))</f>
        <v>Tercapai</v>
      </c>
      <c r="AA25" s="23"/>
    </row>
    <row r="26" spans="1:27" ht="22.8" x14ac:dyDescent="0.3">
      <c r="A26" s="18" t="s">
        <v>48</v>
      </c>
      <c r="B26" s="9" t="s">
        <v>133</v>
      </c>
      <c r="C26" s="10" t="s">
        <v>49</v>
      </c>
      <c r="D26" s="56">
        <v>8</v>
      </c>
      <c r="E26" s="57"/>
      <c r="F26" s="24" t="s">
        <v>125</v>
      </c>
      <c r="G26" s="53">
        <v>8</v>
      </c>
      <c r="H26" s="54"/>
      <c r="I26" s="24" t="s">
        <v>125</v>
      </c>
      <c r="J26" s="53">
        <v>8</v>
      </c>
      <c r="K26" s="54"/>
      <c r="L26" s="25" t="s">
        <v>125</v>
      </c>
      <c r="M26" s="53">
        <v>10</v>
      </c>
      <c r="N26" s="54"/>
      <c r="O26" s="25" t="s">
        <v>125</v>
      </c>
      <c r="P26" s="53">
        <v>15</v>
      </c>
      <c r="Q26" s="54"/>
      <c r="R26" s="25" t="s">
        <v>125</v>
      </c>
      <c r="S26" s="53">
        <v>18</v>
      </c>
      <c r="T26" s="54"/>
      <c r="U26" s="25" t="s">
        <v>125</v>
      </c>
      <c r="V26" s="53">
        <v>20</v>
      </c>
      <c r="W26" s="54"/>
      <c r="X26" s="25" t="s">
        <v>125</v>
      </c>
      <c r="Y26" s="21">
        <f t="shared" si="1"/>
        <v>0</v>
      </c>
      <c r="Z26" s="22" t="str">
        <f>IF(J26=0,"-",IF(G26=J26,"Tercapai",IF(G26&gt;=J26,"Tidak tercapai","Terlampaui")))</f>
        <v>Tercapai</v>
      </c>
      <c r="AA26" s="23"/>
    </row>
    <row r="27" spans="1:27" x14ac:dyDescent="0.3">
      <c r="A27" s="18" t="s">
        <v>50</v>
      </c>
      <c r="B27" s="9" t="s">
        <v>51</v>
      </c>
      <c r="C27" s="12" t="s">
        <v>118</v>
      </c>
      <c r="D27" s="56">
        <v>12</v>
      </c>
      <c r="E27" s="57"/>
      <c r="F27" s="57"/>
      <c r="G27" s="53">
        <v>12.5</v>
      </c>
      <c r="H27" s="54"/>
      <c r="I27" s="54"/>
      <c r="J27" s="53">
        <v>17</v>
      </c>
      <c r="K27" s="54"/>
      <c r="L27" s="55"/>
      <c r="M27" s="53">
        <v>17</v>
      </c>
      <c r="N27" s="54"/>
      <c r="O27" s="55"/>
      <c r="P27" s="53">
        <v>18</v>
      </c>
      <c r="Q27" s="54"/>
      <c r="R27" s="55"/>
      <c r="S27" s="53">
        <v>19</v>
      </c>
      <c r="T27" s="54"/>
      <c r="U27" s="55"/>
      <c r="V27" s="53">
        <v>20</v>
      </c>
      <c r="W27" s="54"/>
      <c r="X27" s="55"/>
      <c r="Y27" s="21">
        <f>IF(J27=0,"",G27-J27)</f>
        <v>-4.5</v>
      </c>
      <c r="Z27" s="22" t="str">
        <f>IF(J27=0,"-",IF(G27=J27,"Tercapai",IF(G27&gt;=J27,"Tidak tercapai","Terlampaui")))</f>
        <v>Terlampaui</v>
      </c>
      <c r="AA27" s="23"/>
    </row>
    <row r="28" spans="1:27" ht="22.8" x14ac:dyDescent="0.3">
      <c r="A28" s="18" t="s">
        <v>52</v>
      </c>
      <c r="B28" s="9" t="s">
        <v>136</v>
      </c>
      <c r="C28" s="11" t="s">
        <v>53</v>
      </c>
      <c r="D28" s="53">
        <v>100</v>
      </c>
      <c r="E28" s="54"/>
      <c r="F28" s="24" t="s">
        <v>116</v>
      </c>
      <c r="G28" s="53">
        <v>100</v>
      </c>
      <c r="H28" s="54"/>
      <c r="I28" s="24" t="s">
        <v>116</v>
      </c>
      <c r="J28" s="53">
        <v>100</v>
      </c>
      <c r="K28" s="54"/>
      <c r="L28" s="25" t="s">
        <v>116</v>
      </c>
      <c r="M28" s="53">
        <v>100</v>
      </c>
      <c r="N28" s="54"/>
      <c r="O28" s="25" t="s">
        <v>116</v>
      </c>
      <c r="P28" s="53">
        <v>100</v>
      </c>
      <c r="Q28" s="54"/>
      <c r="R28" s="25" t="s">
        <v>116</v>
      </c>
      <c r="S28" s="53">
        <v>100</v>
      </c>
      <c r="T28" s="54"/>
      <c r="U28" s="25" t="s">
        <v>116</v>
      </c>
      <c r="V28" s="53">
        <v>100</v>
      </c>
      <c r="W28" s="54"/>
      <c r="X28" s="25" t="s">
        <v>116</v>
      </c>
      <c r="Y28" s="21">
        <f t="shared" si="1"/>
        <v>0</v>
      </c>
      <c r="Z28" s="22" t="str">
        <f t="shared" ref="Z28:Z52" si="3">IF(J28=0,"-",IF(G28=J28,"Tercapai",IF(G28&gt;=J28,"Tidak tercapai","Terlampaui")))</f>
        <v>Tercapai</v>
      </c>
      <c r="AA28" s="23"/>
    </row>
    <row r="29" spans="1:27" ht="22.8" x14ac:dyDescent="0.3">
      <c r="A29" s="18" t="s">
        <v>54</v>
      </c>
      <c r="B29" s="9" t="s">
        <v>55</v>
      </c>
      <c r="C29" s="11" t="s">
        <v>56</v>
      </c>
      <c r="D29" s="53">
        <v>100</v>
      </c>
      <c r="E29" s="54"/>
      <c r="F29" s="24" t="s">
        <v>116</v>
      </c>
      <c r="G29" s="53">
        <v>100</v>
      </c>
      <c r="H29" s="54"/>
      <c r="I29" s="24" t="s">
        <v>116</v>
      </c>
      <c r="J29" s="53">
        <v>100</v>
      </c>
      <c r="K29" s="54"/>
      <c r="L29" s="25" t="s">
        <v>116</v>
      </c>
      <c r="M29" s="53">
        <v>100</v>
      </c>
      <c r="N29" s="54"/>
      <c r="O29" s="25" t="s">
        <v>116</v>
      </c>
      <c r="P29" s="53">
        <v>100</v>
      </c>
      <c r="Q29" s="54"/>
      <c r="R29" s="25" t="s">
        <v>116</v>
      </c>
      <c r="S29" s="53">
        <v>100</v>
      </c>
      <c r="T29" s="54"/>
      <c r="U29" s="25" t="s">
        <v>116</v>
      </c>
      <c r="V29" s="53">
        <v>100</v>
      </c>
      <c r="W29" s="54"/>
      <c r="X29" s="25" t="s">
        <v>116</v>
      </c>
      <c r="Y29" s="21">
        <f t="shared" si="1"/>
        <v>0</v>
      </c>
      <c r="Z29" s="22" t="str">
        <f t="shared" si="3"/>
        <v>Tercapai</v>
      </c>
      <c r="AA29" s="23"/>
    </row>
    <row r="30" spans="1:27" ht="22.8" x14ac:dyDescent="0.3">
      <c r="A30" s="18" t="s">
        <v>57</v>
      </c>
      <c r="B30" s="9" t="s">
        <v>58</v>
      </c>
      <c r="C30" s="10" t="s">
        <v>154</v>
      </c>
      <c r="D30" s="53">
        <v>60</v>
      </c>
      <c r="E30" s="54"/>
      <c r="F30" s="24" t="s">
        <v>116</v>
      </c>
      <c r="G30" s="53">
        <v>70</v>
      </c>
      <c r="H30" s="54"/>
      <c r="I30" s="24" t="s">
        <v>116</v>
      </c>
      <c r="J30" s="53">
        <v>65</v>
      </c>
      <c r="K30" s="54"/>
      <c r="L30" s="25" t="s">
        <v>116</v>
      </c>
      <c r="M30" s="53">
        <v>80</v>
      </c>
      <c r="N30" s="54"/>
      <c r="O30" s="25" t="s">
        <v>116</v>
      </c>
      <c r="P30" s="53">
        <v>90</v>
      </c>
      <c r="Q30" s="54"/>
      <c r="R30" s="25" t="s">
        <v>116</v>
      </c>
      <c r="S30" s="53">
        <v>90</v>
      </c>
      <c r="T30" s="54"/>
      <c r="U30" s="25" t="s">
        <v>116</v>
      </c>
      <c r="V30" s="53">
        <v>90</v>
      </c>
      <c r="W30" s="54"/>
      <c r="X30" s="25" t="s">
        <v>116</v>
      </c>
      <c r="Y30" s="21">
        <f t="shared" si="1"/>
        <v>-5</v>
      </c>
      <c r="Z30" s="22" t="str">
        <f t="shared" si="3"/>
        <v>Tidak tercapai</v>
      </c>
      <c r="AA30" s="23"/>
    </row>
    <row r="31" spans="1:27" ht="22.8" x14ac:dyDescent="0.3">
      <c r="A31" s="18">
        <v>24</v>
      </c>
      <c r="B31" s="9" t="s">
        <v>153</v>
      </c>
      <c r="C31" s="10" t="s">
        <v>37</v>
      </c>
      <c r="D31" s="53">
        <v>60</v>
      </c>
      <c r="E31" s="54"/>
      <c r="F31" s="24" t="s">
        <v>116</v>
      </c>
      <c r="G31" s="53">
        <v>70</v>
      </c>
      <c r="H31" s="54"/>
      <c r="I31" s="24" t="s">
        <v>116</v>
      </c>
      <c r="J31" s="53">
        <v>65</v>
      </c>
      <c r="K31" s="54"/>
      <c r="L31" s="25" t="s">
        <v>116</v>
      </c>
      <c r="M31" s="53">
        <v>80</v>
      </c>
      <c r="N31" s="54"/>
      <c r="O31" s="25" t="s">
        <v>116</v>
      </c>
      <c r="P31" s="53">
        <v>90</v>
      </c>
      <c r="Q31" s="54"/>
      <c r="R31" s="25" t="s">
        <v>116</v>
      </c>
      <c r="S31" s="53">
        <v>90</v>
      </c>
      <c r="T31" s="54"/>
      <c r="U31" s="25" t="s">
        <v>116</v>
      </c>
      <c r="V31" s="53">
        <v>90</v>
      </c>
      <c r="W31" s="54"/>
      <c r="X31" s="25" t="s">
        <v>116</v>
      </c>
      <c r="Y31" s="21">
        <f t="shared" ref="Y31" si="4">IF(G31=0,"",J31-G31)</f>
        <v>-5</v>
      </c>
      <c r="Z31" s="22" t="str">
        <f t="shared" ref="Z31" si="5">IF(J31=0,"-",IF(G31=J31,"Tercapai",IF(G31&gt;=J31,"Tidak tercapai","Terlampaui")))</f>
        <v>Tidak tercapai</v>
      </c>
      <c r="AA31" s="23"/>
    </row>
    <row r="32" spans="1:27" ht="22.8" x14ac:dyDescent="0.3">
      <c r="A32" s="18">
        <v>25</v>
      </c>
      <c r="B32" s="9" t="s">
        <v>59</v>
      </c>
      <c r="C32" s="10" t="s">
        <v>60</v>
      </c>
      <c r="D32" s="53">
        <v>12</v>
      </c>
      <c r="E32" s="54"/>
      <c r="F32" s="24" t="s">
        <v>116</v>
      </c>
      <c r="G32" s="53">
        <v>30</v>
      </c>
      <c r="H32" s="54"/>
      <c r="I32" s="24" t="s">
        <v>116</v>
      </c>
      <c r="J32" s="53">
        <v>30</v>
      </c>
      <c r="K32" s="54"/>
      <c r="L32" s="25" t="s">
        <v>116</v>
      </c>
      <c r="M32" s="53">
        <v>30</v>
      </c>
      <c r="N32" s="54"/>
      <c r="O32" s="25" t="s">
        <v>116</v>
      </c>
      <c r="P32" s="53">
        <v>40</v>
      </c>
      <c r="Q32" s="54"/>
      <c r="R32" s="25" t="s">
        <v>116</v>
      </c>
      <c r="S32" s="53">
        <v>40</v>
      </c>
      <c r="T32" s="54"/>
      <c r="U32" s="25" t="s">
        <v>116</v>
      </c>
      <c r="V32" s="53">
        <v>42</v>
      </c>
      <c r="W32" s="54"/>
      <c r="X32" s="25" t="s">
        <v>116</v>
      </c>
      <c r="Y32" s="21">
        <f t="shared" si="1"/>
        <v>0</v>
      </c>
      <c r="Z32" s="22" t="str">
        <f t="shared" si="3"/>
        <v>Tercapai</v>
      </c>
      <c r="AA32" s="23"/>
    </row>
    <row r="33" spans="1:27" x14ac:dyDescent="0.3">
      <c r="A33" s="18" t="s">
        <v>61</v>
      </c>
      <c r="B33" s="9" t="s">
        <v>62</v>
      </c>
      <c r="C33" s="11" t="s">
        <v>63</v>
      </c>
      <c r="D33" s="53">
        <v>94</v>
      </c>
      <c r="E33" s="54"/>
      <c r="F33" s="24" t="s">
        <v>116</v>
      </c>
      <c r="G33" s="53">
        <v>97</v>
      </c>
      <c r="H33" s="54"/>
      <c r="I33" s="24" t="s">
        <v>116</v>
      </c>
      <c r="J33" s="53">
        <v>97</v>
      </c>
      <c r="K33" s="54"/>
      <c r="L33" s="25" t="s">
        <v>116</v>
      </c>
      <c r="M33" s="53">
        <v>97</v>
      </c>
      <c r="N33" s="54"/>
      <c r="O33" s="25" t="s">
        <v>116</v>
      </c>
      <c r="P33" s="53">
        <v>98</v>
      </c>
      <c r="Q33" s="54"/>
      <c r="R33" s="25" t="s">
        <v>116</v>
      </c>
      <c r="S33" s="53">
        <v>100</v>
      </c>
      <c r="T33" s="54"/>
      <c r="U33" s="25" t="s">
        <v>116</v>
      </c>
      <c r="V33" s="53">
        <v>100</v>
      </c>
      <c r="W33" s="54"/>
      <c r="X33" s="25" t="s">
        <v>116</v>
      </c>
      <c r="Y33" s="21">
        <f t="shared" si="1"/>
        <v>0</v>
      </c>
      <c r="Z33" s="22" t="str">
        <f t="shared" si="3"/>
        <v>Tercapai</v>
      </c>
      <c r="AA33" s="23"/>
    </row>
    <row r="34" spans="1:27" ht="22.8" x14ac:dyDescent="0.3">
      <c r="A34" s="18" t="s">
        <v>64</v>
      </c>
      <c r="B34" s="9" t="s">
        <v>65</v>
      </c>
      <c r="C34" s="10" t="s">
        <v>66</v>
      </c>
      <c r="D34" s="53">
        <v>5</v>
      </c>
      <c r="E34" s="54"/>
      <c r="F34" s="24" t="s">
        <v>125</v>
      </c>
      <c r="G34" s="53">
        <v>4</v>
      </c>
      <c r="H34" s="54"/>
      <c r="I34" s="24" t="s">
        <v>125</v>
      </c>
      <c r="J34" s="53">
        <v>5</v>
      </c>
      <c r="K34" s="54"/>
      <c r="L34" s="25" t="s">
        <v>125</v>
      </c>
      <c r="M34" s="53">
        <v>6</v>
      </c>
      <c r="N34" s="54"/>
      <c r="O34" s="25" t="s">
        <v>125</v>
      </c>
      <c r="P34" s="53">
        <v>6</v>
      </c>
      <c r="Q34" s="54"/>
      <c r="R34" s="25" t="s">
        <v>125</v>
      </c>
      <c r="S34" s="53">
        <v>7</v>
      </c>
      <c r="T34" s="54"/>
      <c r="U34" s="25" t="s">
        <v>125</v>
      </c>
      <c r="V34" s="53">
        <v>8</v>
      </c>
      <c r="W34" s="54"/>
      <c r="X34" s="25" t="s">
        <v>125</v>
      </c>
      <c r="Y34" s="21">
        <f t="shared" si="1"/>
        <v>1</v>
      </c>
      <c r="Z34" s="22" t="str">
        <f t="shared" si="3"/>
        <v>Terlampaui</v>
      </c>
      <c r="AA34" s="23"/>
    </row>
    <row r="35" spans="1:27" ht="22.8" x14ac:dyDescent="0.3">
      <c r="A35" s="18" t="s">
        <v>67</v>
      </c>
      <c r="B35" s="9" t="s">
        <v>134</v>
      </c>
      <c r="C35" s="11" t="s">
        <v>68</v>
      </c>
      <c r="D35" s="53">
        <v>11</v>
      </c>
      <c r="E35" s="54"/>
      <c r="F35" s="24" t="s">
        <v>128</v>
      </c>
      <c r="G35" s="53">
        <v>12</v>
      </c>
      <c r="H35" s="54"/>
      <c r="I35" s="24" t="s">
        <v>128</v>
      </c>
      <c r="J35" s="53">
        <v>12</v>
      </c>
      <c r="K35" s="54"/>
      <c r="L35" s="25" t="s">
        <v>128</v>
      </c>
      <c r="M35" s="53">
        <v>11</v>
      </c>
      <c r="N35" s="54"/>
      <c r="O35" s="25" t="s">
        <v>128</v>
      </c>
      <c r="P35" s="53">
        <v>10</v>
      </c>
      <c r="Q35" s="54"/>
      <c r="R35" s="25" t="s">
        <v>128</v>
      </c>
      <c r="S35" s="53">
        <v>10</v>
      </c>
      <c r="T35" s="54"/>
      <c r="U35" s="25" t="s">
        <v>128</v>
      </c>
      <c r="V35" s="53">
        <v>10</v>
      </c>
      <c r="W35" s="54"/>
      <c r="X35" s="25" t="s">
        <v>128</v>
      </c>
      <c r="Y35" s="21">
        <f t="shared" si="1"/>
        <v>0</v>
      </c>
      <c r="Z35" s="22" t="str">
        <f t="shared" si="3"/>
        <v>Tercapai</v>
      </c>
      <c r="AA35" s="23"/>
    </row>
    <row r="36" spans="1:27" x14ac:dyDescent="0.3">
      <c r="A36" s="18" t="s">
        <v>69</v>
      </c>
      <c r="B36" s="9" t="s">
        <v>70</v>
      </c>
      <c r="C36" s="11" t="s">
        <v>71</v>
      </c>
      <c r="D36" s="53">
        <v>24</v>
      </c>
      <c r="E36" s="54"/>
      <c r="F36" s="24" t="s">
        <v>124</v>
      </c>
      <c r="G36" s="53">
        <v>28</v>
      </c>
      <c r="H36" s="54"/>
      <c r="I36" s="24" t="s">
        <v>124</v>
      </c>
      <c r="J36" s="53">
        <v>30</v>
      </c>
      <c r="K36" s="54"/>
      <c r="L36" s="25" t="s">
        <v>124</v>
      </c>
      <c r="M36" s="53">
        <v>30</v>
      </c>
      <c r="N36" s="54"/>
      <c r="O36" s="25" t="s">
        <v>124</v>
      </c>
      <c r="P36" s="53">
        <v>30</v>
      </c>
      <c r="Q36" s="54"/>
      <c r="R36" s="25" t="s">
        <v>124</v>
      </c>
      <c r="S36" s="53">
        <v>35</v>
      </c>
      <c r="T36" s="54"/>
      <c r="U36" s="25" t="s">
        <v>124</v>
      </c>
      <c r="V36" s="53">
        <v>35</v>
      </c>
      <c r="W36" s="54"/>
      <c r="X36" s="25" t="s">
        <v>124</v>
      </c>
      <c r="Y36" s="21">
        <f t="shared" si="1"/>
        <v>2</v>
      </c>
      <c r="Z36" s="22" t="str">
        <f t="shared" si="3"/>
        <v>Terlampaui</v>
      </c>
      <c r="AA36" s="23"/>
    </row>
    <row r="37" spans="1:27" x14ac:dyDescent="0.3">
      <c r="A37" s="18" t="s">
        <v>72</v>
      </c>
      <c r="B37" s="9" t="s">
        <v>73</v>
      </c>
      <c r="C37" s="11" t="s">
        <v>74</v>
      </c>
      <c r="D37" s="53">
        <v>14</v>
      </c>
      <c r="E37" s="54"/>
      <c r="F37" s="24" t="s">
        <v>124</v>
      </c>
      <c r="G37" s="53">
        <v>30</v>
      </c>
      <c r="H37" s="54"/>
      <c r="I37" s="24" t="s">
        <v>124</v>
      </c>
      <c r="J37" s="53">
        <v>35</v>
      </c>
      <c r="K37" s="54"/>
      <c r="L37" s="25" t="s">
        <v>124</v>
      </c>
      <c r="M37" s="53">
        <v>40</v>
      </c>
      <c r="N37" s="54"/>
      <c r="O37" s="25" t="s">
        <v>124</v>
      </c>
      <c r="P37" s="53">
        <v>50</v>
      </c>
      <c r="Q37" s="54"/>
      <c r="R37" s="25" t="s">
        <v>124</v>
      </c>
      <c r="S37" s="53">
        <v>50</v>
      </c>
      <c r="T37" s="54"/>
      <c r="U37" s="25" t="s">
        <v>124</v>
      </c>
      <c r="V37" s="53">
        <v>50</v>
      </c>
      <c r="W37" s="54"/>
      <c r="X37" s="25" t="s">
        <v>124</v>
      </c>
      <c r="Y37" s="21">
        <f t="shared" si="1"/>
        <v>5</v>
      </c>
      <c r="Z37" s="22" t="str">
        <f t="shared" si="3"/>
        <v>Terlampaui</v>
      </c>
      <c r="AA37" s="23"/>
    </row>
    <row r="38" spans="1:27" ht="22.8" x14ac:dyDescent="0.3">
      <c r="A38" s="18" t="s">
        <v>75</v>
      </c>
      <c r="B38" s="9" t="s">
        <v>76</v>
      </c>
      <c r="C38" s="11" t="s">
        <v>77</v>
      </c>
      <c r="D38" s="53">
        <v>5</v>
      </c>
      <c r="E38" s="54"/>
      <c r="F38" s="24" t="s">
        <v>124</v>
      </c>
      <c r="G38" s="53">
        <v>7</v>
      </c>
      <c r="H38" s="54"/>
      <c r="I38" s="24" t="s">
        <v>124</v>
      </c>
      <c r="J38" s="53">
        <v>8</v>
      </c>
      <c r="K38" s="54"/>
      <c r="L38" s="25" t="s">
        <v>124</v>
      </c>
      <c r="M38" s="53">
        <v>9</v>
      </c>
      <c r="N38" s="54"/>
      <c r="O38" s="25" t="s">
        <v>124</v>
      </c>
      <c r="P38" s="53">
        <v>10</v>
      </c>
      <c r="Q38" s="54"/>
      <c r="R38" s="25" t="s">
        <v>124</v>
      </c>
      <c r="S38" s="53">
        <v>11</v>
      </c>
      <c r="T38" s="54"/>
      <c r="U38" s="25" t="s">
        <v>124</v>
      </c>
      <c r="V38" s="53">
        <v>12</v>
      </c>
      <c r="W38" s="54"/>
      <c r="X38" s="25" t="s">
        <v>124</v>
      </c>
      <c r="Y38" s="21">
        <f t="shared" si="1"/>
        <v>1</v>
      </c>
      <c r="Z38" s="22" t="str">
        <f t="shared" si="3"/>
        <v>Terlampaui</v>
      </c>
      <c r="AA38" s="23"/>
    </row>
    <row r="39" spans="1:27" ht="36" customHeight="1" x14ac:dyDescent="0.3">
      <c r="A39" s="18">
        <v>31</v>
      </c>
      <c r="B39" s="9" t="s">
        <v>149</v>
      </c>
      <c r="C39" s="10" t="s">
        <v>78</v>
      </c>
      <c r="D39" s="53">
        <v>17</v>
      </c>
      <c r="E39" s="54"/>
      <c r="F39" s="24" t="s">
        <v>124</v>
      </c>
      <c r="G39" s="53" t="s">
        <v>141</v>
      </c>
      <c r="H39" s="54"/>
      <c r="I39" s="24" t="s">
        <v>124</v>
      </c>
      <c r="J39" s="53" t="s">
        <v>138</v>
      </c>
      <c r="K39" s="54"/>
      <c r="L39" s="25" t="s">
        <v>124</v>
      </c>
      <c r="M39" s="53" t="s">
        <v>138</v>
      </c>
      <c r="N39" s="54"/>
      <c r="O39" s="25" t="s">
        <v>124</v>
      </c>
      <c r="P39" s="53" t="s">
        <v>140</v>
      </c>
      <c r="Q39" s="54"/>
      <c r="R39" s="25" t="s">
        <v>124</v>
      </c>
      <c r="S39" s="53" t="s">
        <v>140</v>
      </c>
      <c r="T39" s="54"/>
      <c r="U39" s="25" t="s">
        <v>124</v>
      </c>
      <c r="V39" s="53" t="s">
        <v>140</v>
      </c>
      <c r="W39" s="54"/>
      <c r="X39" s="25" t="s">
        <v>124</v>
      </c>
      <c r="Y39" s="21">
        <v>1</v>
      </c>
      <c r="Z39" s="22" t="str">
        <f t="shared" si="3"/>
        <v>Terlampaui</v>
      </c>
      <c r="AA39" s="23"/>
    </row>
    <row r="40" spans="1:27" x14ac:dyDescent="0.3">
      <c r="A40" s="18" t="s">
        <v>79</v>
      </c>
      <c r="B40" s="9" t="s">
        <v>80</v>
      </c>
      <c r="C40" s="11" t="s">
        <v>81</v>
      </c>
      <c r="D40" s="53">
        <v>5</v>
      </c>
      <c r="E40" s="54"/>
      <c r="F40" s="24" t="s">
        <v>116</v>
      </c>
      <c r="G40" s="53">
        <v>5.12</v>
      </c>
      <c r="H40" s="54"/>
      <c r="I40" s="24" t="s">
        <v>116</v>
      </c>
      <c r="J40" s="53">
        <v>5.2</v>
      </c>
      <c r="K40" s="54"/>
      <c r="L40" s="25" t="s">
        <v>116</v>
      </c>
      <c r="M40" s="53" t="s">
        <v>139</v>
      </c>
      <c r="N40" s="54"/>
      <c r="O40" s="25" t="s">
        <v>116</v>
      </c>
      <c r="P40" s="53">
        <v>6</v>
      </c>
      <c r="Q40" s="54"/>
      <c r="R40" s="25" t="s">
        <v>116</v>
      </c>
      <c r="S40" s="53">
        <v>7</v>
      </c>
      <c r="T40" s="54"/>
      <c r="U40" s="25" t="s">
        <v>116</v>
      </c>
      <c r="V40" s="53">
        <v>8</v>
      </c>
      <c r="W40" s="54"/>
      <c r="X40" s="25" t="s">
        <v>116</v>
      </c>
      <c r="Y40" s="21">
        <f t="shared" si="1"/>
        <v>8.0000000000000071E-2</v>
      </c>
      <c r="Z40" s="22" t="str">
        <f t="shared" si="3"/>
        <v>Terlampaui</v>
      </c>
      <c r="AA40" s="23"/>
    </row>
    <row r="41" spans="1:27" x14ac:dyDescent="0.3">
      <c r="A41" s="18" t="s">
        <v>82</v>
      </c>
      <c r="B41" s="9" t="s">
        <v>83</v>
      </c>
      <c r="C41" s="11" t="s">
        <v>84</v>
      </c>
      <c r="D41" s="53">
        <v>75</v>
      </c>
      <c r="E41" s="54"/>
      <c r="F41" s="24" t="s">
        <v>124</v>
      </c>
      <c r="G41" s="53">
        <v>80</v>
      </c>
      <c r="H41" s="54"/>
      <c r="I41" s="24" t="s">
        <v>124</v>
      </c>
      <c r="J41" s="53">
        <v>85</v>
      </c>
      <c r="K41" s="54"/>
      <c r="L41" s="25" t="s">
        <v>124</v>
      </c>
      <c r="M41" s="53">
        <v>90</v>
      </c>
      <c r="N41" s="54"/>
      <c r="O41" s="25" t="s">
        <v>124</v>
      </c>
      <c r="P41" s="53">
        <v>90</v>
      </c>
      <c r="Q41" s="54"/>
      <c r="R41" s="25" t="s">
        <v>124</v>
      </c>
      <c r="S41" s="53">
        <v>90</v>
      </c>
      <c r="T41" s="54"/>
      <c r="U41" s="25" t="s">
        <v>124</v>
      </c>
      <c r="V41" s="53">
        <v>90</v>
      </c>
      <c r="W41" s="54"/>
      <c r="X41" s="25" t="s">
        <v>124</v>
      </c>
      <c r="Y41" s="21">
        <f t="shared" si="1"/>
        <v>5</v>
      </c>
      <c r="Z41" s="22" t="str">
        <f t="shared" si="3"/>
        <v>Terlampaui</v>
      </c>
      <c r="AA41" s="23"/>
    </row>
    <row r="42" spans="1:27" ht="22.8" x14ac:dyDescent="0.3">
      <c r="A42" s="18" t="s">
        <v>85</v>
      </c>
      <c r="B42" s="9" t="s">
        <v>86</v>
      </c>
      <c r="C42" s="10" t="s">
        <v>87</v>
      </c>
      <c r="D42" s="53">
        <v>375</v>
      </c>
      <c r="E42" s="54"/>
      <c r="F42" s="24" t="s">
        <v>124</v>
      </c>
      <c r="G42" s="53">
        <v>350</v>
      </c>
      <c r="H42" s="54"/>
      <c r="I42" s="24" t="s">
        <v>124</v>
      </c>
      <c r="J42" s="53">
        <v>350</v>
      </c>
      <c r="K42" s="54"/>
      <c r="L42" s="25" t="s">
        <v>124</v>
      </c>
      <c r="M42" s="53">
        <v>400</v>
      </c>
      <c r="N42" s="54"/>
      <c r="O42" s="25" t="s">
        <v>124</v>
      </c>
      <c r="P42" s="53">
        <v>450</v>
      </c>
      <c r="Q42" s="54"/>
      <c r="R42" s="25" t="s">
        <v>124</v>
      </c>
      <c r="S42" s="53">
        <v>450</v>
      </c>
      <c r="T42" s="54"/>
      <c r="U42" s="25" t="s">
        <v>124</v>
      </c>
      <c r="V42" s="53">
        <v>450</v>
      </c>
      <c r="W42" s="54"/>
      <c r="X42" s="25" t="s">
        <v>124</v>
      </c>
      <c r="Y42" s="21">
        <f t="shared" si="1"/>
        <v>0</v>
      </c>
      <c r="Z42" s="22" t="str">
        <f t="shared" si="3"/>
        <v>Tercapai</v>
      </c>
      <c r="AA42" s="23"/>
    </row>
    <row r="43" spans="1:27" ht="22.8" x14ac:dyDescent="0.3">
      <c r="A43" s="18" t="s">
        <v>88</v>
      </c>
      <c r="B43" s="9" t="s">
        <v>89</v>
      </c>
      <c r="C43" s="10" t="s">
        <v>119</v>
      </c>
      <c r="D43" s="53">
        <v>3</v>
      </c>
      <c r="E43" s="54"/>
      <c r="F43" s="24" t="s">
        <v>123</v>
      </c>
      <c r="G43" s="53">
        <v>3</v>
      </c>
      <c r="H43" s="54"/>
      <c r="I43" s="24" t="s">
        <v>123</v>
      </c>
      <c r="J43" s="53">
        <v>7</v>
      </c>
      <c r="K43" s="54"/>
      <c r="L43" s="25" t="s">
        <v>123</v>
      </c>
      <c r="M43" s="53">
        <v>8</v>
      </c>
      <c r="N43" s="54"/>
      <c r="O43" s="25" t="s">
        <v>123</v>
      </c>
      <c r="P43" s="53">
        <v>9</v>
      </c>
      <c r="Q43" s="54"/>
      <c r="R43" s="25" t="s">
        <v>123</v>
      </c>
      <c r="S43" s="53">
        <v>10</v>
      </c>
      <c r="T43" s="54"/>
      <c r="U43" s="25" t="s">
        <v>123</v>
      </c>
      <c r="V43" s="53">
        <v>10</v>
      </c>
      <c r="W43" s="54"/>
      <c r="X43" s="25" t="s">
        <v>123</v>
      </c>
      <c r="Y43" s="21">
        <f t="shared" si="1"/>
        <v>4</v>
      </c>
      <c r="Z43" s="22" t="str">
        <f t="shared" si="3"/>
        <v>Terlampaui</v>
      </c>
      <c r="AA43" s="23"/>
    </row>
    <row r="44" spans="1:27" ht="34.200000000000003" x14ac:dyDescent="0.3">
      <c r="A44" s="18" t="s">
        <v>90</v>
      </c>
      <c r="B44" s="9" t="s">
        <v>91</v>
      </c>
      <c r="C44" s="10" t="s">
        <v>92</v>
      </c>
      <c r="D44" s="53">
        <v>1</v>
      </c>
      <c r="E44" s="54"/>
      <c r="F44" s="24" t="s">
        <v>123</v>
      </c>
      <c r="G44" s="53">
        <v>2</v>
      </c>
      <c r="H44" s="54"/>
      <c r="I44" s="24" t="s">
        <v>123</v>
      </c>
      <c r="J44" s="53">
        <v>3</v>
      </c>
      <c r="K44" s="54"/>
      <c r="L44" s="25" t="s">
        <v>123</v>
      </c>
      <c r="M44" s="53">
        <v>3</v>
      </c>
      <c r="N44" s="54"/>
      <c r="O44" s="25" t="s">
        <v>123</v>
      </c>
      <c r="P44" s="53">
        <v>3</v>
      </c>
      <c r="Q44" s="54"/>
      <c r="R44" s="25" t="s">
        <v>123</v>
      </c>
      <c r="S44" s="53">
        <v>3</v>
      </c>
      <c r="T44" s="54"/>
      <c r="U44" s="25" t="s">
        <v>123</v>
      </c>
      <c r="V44" s="53">
        <v>3</v>
      </c>
      <c r="W44" s="54"/>
      <c r="X44" s="25" t="s">
        <v>123</v>
      </c>
      <c r="Y44" s="21">
        <f t="shared" si="1"/>
        <v>1</v>
      </c>
      <c r="Z44" s="22" t="str">
        <f t="shared" si="3"/>
        <v>Terlampaui</v>
      </c>
      <c r="AA44" s="23"/>
    </row>
    <row r="45" spans="1:27" ht="22.8" x14ac:dyDescent="0.3">
      <c r="A45" s="18" t="s">
        <v>93</v>
      </c>
      <c r="B45" s="9" t="s">
        <v>94</v>
      </c>
      <c r="C45" s="10" t="s">
        <v>95</v>
      </c>
      <c r="D45" s="53">
        <v>55</v>
      </c>
      <c r="E45" s="54"/>
      <c r="F45" s="24" t="s">
        <v>116</v>
      </c>
      <c r="G45" s="53">
        <v>40</v>
      </c>
      <c r="H45" s="54"/>
      <c r="I45" s="24" t="s">
        <v>116</v>
      </c>
      <c r="J45" s="53">
        <v>45</v>
      </c>
      <c r="K45" s="54"/>
      <c r="L45" s="25" t="s">
        <v>116</v>
      </c>
      <c r="M45" s="53">
        <v>45</v>
      </c>
      <c r="N45" s="54"/>
      <c r="O45" s="25" t="s">
        <v>116</v>
      </c>
      <c r="P45" s="53">
        <v>45</v>
      </c>
      <c r="Q45" s="54"/>
      <c r="R45" s="25" t="s">
        <v>116</v>
      </c>
      <c r="S45" s="53">
        <v>50</v>
      </c>
      <c r="T45" s="54"/>
      <c r="U45" s="25" t="s">
        <v>116</v>
      </c>
      <c r="V45" s="53">
        <v>50</v>
      </c>
      <c r="W45" s="54"/>
      <c r="X45" s="25" t="s">
        <v>116</v>
      </c>
      <c r="Y45" s="21">
        <f t="shared" si="1"/>
        <v>5</v>
      </c>
      <c r="Z45" s="22" t="str">
        <f t="shared" si="3"/>
        <v>Terlampaui</v>
      </c>
      <c r="AA45" s="23"/>
    </row>
    <row r="46" spans="1:27" ht="22.8" x14ac:dyDescent="0.3">
      <c r="A46" s="18" t="s">
        <v>96</v>
      </c>
      <c r="B46" s="9" t="s">
        <v>97</v>
      </c>
      <c r="C46" s="10" t="s">
        <v>98</v>
      </c>
      <c r="D46" s="53">
        <v>1</v>
      </c>
      <c r="E46" s="54"/>
      <c r="F46" s="24" t="s">
        <v>116</v>
      </c>
      <c r="G46" s="53">
        <v>0</v>
      </c>
      <c r="H46" s="54"/>
      <c r="I46" s="24" t="s">
        <v>116</v>
      </c>
      <c r="J46" s="53">
        <v>0</v>
      </c>
      <c r="K46" s="54"/>
      <c r="L46" s="25" t="s">
        <v>116</v>
      </c>
      <c r="M46" s="53">
        <v>1</v>
      </c>
      <c r="N46" s="54"/>
      <c r="O46" s="25" t="s">
        <v>116</v>
      </c>
      <c r="P46" s="53">
        <v>1</v>
      </c>
      <c r="Q46" s="54"/>
      <c r="R46" s="25" t="s">
        <v>116</v>
      </c>
      <c r="S46" s="53">
        <v>2</v>
      </c>
      <c r="T46" s="54"/>
      <c r="U46" s="25" t="s">
        <v>116</v>
      </c>
      <c r="V46" s="53">
        <v>3</v>
      </c>
      <c r="W46" s="54"/>
      <c r="X46" s="25" t="s">
        <v>116</v>
      </c>
      <c r="Y46" s="21" t="str">
        <f t="shared" si="1"/>
        <v/>
      </c>
      <c r="Z46" s="22" t="s">
        <v>142</v>
      </c>
      <c r="AA46" s="23"/>
    </row>
    <row r="47" spans="1:27" ht="34.200000000000003" x14ac:dyDescent="0.3">
      <c r="A47" s="18" t="s">
        <v>99</v>
      </c>
      <c r="B47" s="9" t="s">
        <v>135</v>
      </c>
      <c r="C47" s="10" t="s">
        <v>100</v>
      </c>
      <c r="D47" s="53">
        <v>1</v>
      </c>
      <c r="E47" s="54"/>
      <c r="F47" s="26" t="s">
        <v>122</v>
      </c>
      <c r="G47" s="53">
        <v>3</v>
      </c>
      <c r="H47" s="54"/>
      <c r="I47" s="26" t="s">
        <v>122</v>
      </c>
      <c r="J47" s="53">
        <v>3</v>
      </c>
      <c r="K47" s="54"/>
      <c r="L47" s="27" t="s">
        <v>122</v>
      </c>
      <c r="M47" s="53">
        <v>3</v>
      </c>
      <c r="N47" s="54"/>
      <c r="O47" s="27" t="s">
        <v>122</v>
      </c>
      <c r="P47" s="53">
        <v>3</v>
      </c>
      <c r="Q47" s="54"/>
      <c r="R47" s="27" t="s">
        <v>122</v>
      </c>
      <c r="S47" s="53">
        <v>5</v>
      </c>
      <c r="T47" s="54"/>
      <c r="U47" s="27" t="s">
        <v>122</v>
      </c>
      <c r="V47" s="53">
        <v>5</v>
      </c>
      <c r="W47" s="54"/>
      <c r="X47" s="27" t="s">
        <v>122</v>
      </c>
      <c r="Y47" s="21">
        <f t="shared" si="1"/>
        <v>0</v>
      </c>
      <c r="Z47" s="22" t="str">
        <f t="shared" si="3"/>
        <v>Tercapai</v>
      </c>
      <c r="AA47" s="23"/>
    </row>
    <row r="48" spans="1:27" ht="22.8" x14ac:dyDescent="0.3">
      <c r="A48" s="18" t="s">
        <v>101</v>
      </c>
      <c r="B48" s="52" t="s">
        <v>150</v>
      </c>
      <c r="C48" s="10" t="s">
        <v>102</v>
      </c>
      <c r="D48" s="53">
        <v>1</v>
      </c>
      <c r="E48" s="54"/>
      <c r="F48" s="26" t="s">
        <v>120</v>
      </c>
      <c r="G48" s="53">
        <v>1</v>
      </c>
      <c r="H48" s="54"/>
      <c r="I48" s="26" t="s">
        <v>120</v>
      </c>
      <c r="J48" s="53">
        <v>0</v>
      </c>
      <c r="K48" s="54"/>
      <c r="L48" s="27" t="s">
        <v>120</v>
      </c>
      <c r="M48" s="53">
        <v>1</v>
      </c>
      <c r="N48" s="54"/>
      <c r="O48" s="27" t="s">
        <v>120</v>
      </c>
      <c r="P48" s="53">
        <v>1</v>
      </c>
      <c r="Q48" s="54"/>
      <c r="R48" s="27" t="s">
        <v>120</v>
      </c>
      <c r="S48" s="53">
        <v>2</v>
      </c>
      <c r="T48" s="54"/>
      <c r="U48" s="27" t="s">
        <v>120</v>
      </c>
      <c r="V48" s="53">
        <v>3</v>
      </c>
      <c r="W48" s="54"/>
      <c r="X48" s="27" t="s">
        <v>120</v>
      </c>
      <c r="Y48" s="21">
        <f t="shared" si="1"/>
        <v>-1</v>
      </c>
      <c r="Z48" s="22" t="s">
        <v>144</v>
      </c>
      <c r="AA48" s="23"/>
    </row>
    <row r="49" spans="1:27" ht="34.200000000000003" x14ac:dyDescent="0.3">
      <c r="A49" s="18" t="s">
        <v>103</v>
      </c>
      <c r="B49" s="9" t="s">
        <v>104</v>
      </c>
      <c r="C49" s="10" t="s">
        <v>105</v>
      </c>
      <c r="D49" s="53">
        <v>1</v>
      </c>
      <c r="E49" s="54"/>
      <c r="F49" s="26" t="s">
        <v>121</v>
      </c>
      <c r="G49" s="53">
        <v>2</v>
      </c>
      <c r="H49" s="54"/>
      <c r="I49" s="26" t="s">
        <v>121</v>
      </c>
      <c r="J49" s="53">
        <v>3</v>
      </c>
      <c r="K49" s="54"/>
      <c r="L49" s="27" t="s">
        <v>121</v>
      </c>
      <c r="M49" s="53">
        <v>3</v>
      </c>
      <c r="N49" s="54"/>
      <c r="O49" s="27" t="s">
        <v>121</v>
      </c>
      <c r="P49" s="53">
        <v>3</v>
      </c>
      <c r="Q49" s="54"/>
      <c r="R49" s="27" t="s">
        <v>121</v>
      </c>
      <c r="S49" s="53">
        <v>4</v>
      </c>
      <c r="T49" s="54"/>
      <c r="U49" s="27" t="s">
        <v>121</v>
      </c>
      <c r="V49" s="53">
        <v>5</v>
      </c>
      <c r="W49" s="54"/>
      <c r="X49" s="27" t="s">
        <v>121</v>
      </c>
      <c r="Y49" s="21">
        <f t="shared" si="1"/>
        <v>1</v>
      </c>
      <c r="Z49" s="22" t="str">
        <f t="shared" si="3"/>
        <v>Terlampaui</v>
      </c>
      <c r="AA49" s="23"/>
    </row>
    <row r="50" spans="1:27" ht="34.200000000000003" x14ac:dyDescent="0.3">
      <c r="A50" s="18" t="s">
        <v>106</v>
      </c>
      <c r="B50" s="9" t="s">
        <v>107</v>
      </c>
      <c r="C50" s="10" t="s">
        <v>105</v>
      </c>
      <c r="D50" s="53">
        <v>2</v>
      </c>
      <c r="E50" s="54"/>
      <c r="F50" s="26" t="s">
        <v>121</v>
      </c>
      <c r="G50" s="53">
        <v>3</v>
      </c>
      <c r="H50" s="54"/>
      <c r="I50" s="26" t="s">
        <v>121</v>
      </c>
      <c r="J50" s="53">
        <v>3</v>
      </c>
      <c r="K50" s="54"/>
      <c r="L50" s="27" t="s">
        <v>121</v>
      </c>
      <c r="M50" s="53">
        <v>3</v>
      </c>
      <c r="N50" s="54"/>
      <c r="O50" s="27" t="s">
        <v>121</v>
      </c>
      <c r="P50" s="53">
        <v>3</v>
      </c>
      <c r="Q50" s="54"/>
      <c r="R50" s="27" t="s">
        <v>121</v>
      </c>
      <c r="S50" s="53">
        <v>4</v>
      </c>
      <c r="T50" s="54"/>
      <c r="U50" s="27" t="s">
        <v>121</v>
      </c>
      <c r="V50" s="53">
        <v>5</v>
      </c>
      <c r="W50" s="54"/>
      <c r="X50" s="27" t="s">
        <v>121</v>
      </c>
      <c r="Y50" s="21">
        <f t="shared" si="1"/>
        <v>0</v>
      </c>
      <c r="Z50" s="22" t="str">
        <f t="shared" si="3"/>
        <v>Tercapai</v>
      </c>
      <c r="AA50" s="23"/>
    </row>
    <row r="51" spans="1:27" ht="22.8" x14ac:dyDescent="0.3">
      <c r="A51" s="18" t="s">
        <v>108</v>
      </c>
      <c r="B51" s="9" t="s">
        <v>109</v>
      </c>
      <c r="C51" s="10" t="s">
        <v>37</v>
      </c>
      <c r="D51" s="53">
        <v>75</v>
      </c>
      <c r="E51" s="54"/>
      <c r="F51" s="24" t="s">
        <v>116</v>
      </c>
      <c r="G51" s="53">
        <v>45</v>
      </c>
      <c r="H51" s="54"/>
      <c r="I51" s="24" t="s">
        <v>116</v>
      </c>
      <c r="J51" s="53">
        <v>45</v>
      </c>
      <c r="K51" s="54"/>
      <c r="L51" s="25" t="s">
        <v>116</v>
      </c>
      <c r="M51" s="53">
        <v>50</v>
      </c>
      <c r="N51" s="54"/>
      <c r="O51" s="25" t="s">
        <v>116</v>
      </c>
      <c r="P51" s="53">
        <v>55</v>
      </c>
      <c r="Q51" s="54"/>
      <c r="R51" s="25" t="s">
        <v>116</v>
      </c>
      <c r="S51" s="53">
        <v>60</v>
      </c>
      <c r="T51" s="54"/>
      <c r="U51" s="25" t="s">
        <v>116</v>
      </c>
      <c r="V51" s="53">
        <v>60</v>
      </c>
      <c r="W51" s="54"/>
      <c r="X51" s="25" t="s">
        <v>116</v>
      </c>
      <c r="Y51" s="21">
        <f t="shared" si="1"/>
        <v>0</v>
      </c>
      <c r="Z51" s="22" t="str">
        <f t="shared" si="3"/>
        <v>Tercapai</v>
      </c>
      <c r="AA51" s="23"/>
    </row>
    <row r="52" spans="1:27" ht="34.200000000000003" x14ac:dyDescent="0.3">
      <c r="A52" s="18" t="s">
        <v>110</v>
      </c>
      <c r="B52" s="9" t="s">
        <v>111</v>
      </c>
      <c r="C52" s="10" t="s">
        <v>35</v>
      </c>
      <c r="D52" s="53">
        <v>17</v>
      </c>
      <c r="E52" s="54"/>
      <c r="F52" s="25" t="s">
        <v>116</v>
      </c>
      <c r="G52" s="53">
        <v>28.5</v>
      </c>
      <c r="H52" s="54"/>
      <c r="I52" s="24" t="s">
        <v>116</v>
      </c>
      <c r="J52" s="53">
        <v>30</v>
      </c>
      <c r="K52" s="54"/>
      <c r="L52" s="25" t="s">
        <v>116</v>
      </c>
      <c r="M52" s="53">
        <v>30</v>
      </c>
      <c r="N52" s="54"/>
      <c r="O52" s="25" t="s">
        <v>116</v>
      </c>
      <c r="P52" s="53">
        <v>35</v>
      </c>
      <c r="Q52" s="54"/>
      <c r="R52" s="25" t="s">
        <v>116</v>
      </c>
      <c r="S52" s="53">
        <v>40</v>
      </c>
      <c r="T52" s="54"/>
      <c r="U52" s="25" t="s">
        <v>116</v>
      </c>
      <c r="V52" s="53">
        <v>40</v>
      </c>
      <c r="W52" s="54"/>
      <c r="X52" s="25" t="s">
        <v>116</v>
      </c>
      <c r="Y52" s="21">
        <f>IF(G52=0,"",J52-G52)</f>
        <v>1.5</v>
      </c>
      <c r="Z52" s="22" t="str">
        <f t="shared" si="3"/>
        <v>Terlampaui</v>
      </c>
      <c r="AA52" s="23"/>
    </row>
    <row r="53" spans="1:27" s="36" customFormat="1" ht="18" x14ac:dyDescent="0.35">
      <c r="A53" s="34"/>
      <c r="B53" s="35" t="s">
        <v>155</v>
      </c>
      <c r="C53" s="41"/>
      <c r="D53" s="41"/>
      <c r="E53" s="41"/>
      <c r="F53" s="41"/>
      <c r="G53" s="41"/>
      <c r="H53" s="41"/>
      <c r="I53" s="42"/>
      <c r="J53" s="41"/>
      <c r="K53" s="41"/>
      <c r="L53" s="42"/>
      <c r="M53" s="41"/>
      <c r="N53" s="41"/>
      <c r="O53" s="42"/>
      <c r="P53" s="41"/>
      <c r="Q53" s="41"/>
      <c r="R53" s="42"/>
      <c r="S53" s="41"/>
      <c r="T53" s="41"/>
      <c r="U53" s="42"/>
      <c r="V53" s="41"/>
      <c r="W53" s="41"/>
      <c r="X53" s="42"/>
      <c r="Y53" s="43"/>
      <c r="Z53" s="44"/>
      <c r="AA53" s="45"/>
    </row>
    <row r="54" spans="1:27" s="36" customFormat="1" ht="18" x14ac:dyDescent="0.35">
      <c r="A54" s="34"/>
      <c r="B54" s="40" t="s">
        <v>160</v>
      </c>
      <c r="C54" s="51" t="s">
        <v>33</v>
      </c>
      <c r="D54" s="41"/>
      <c r="E54" s="41"/>
      <c r="F54" s="41"/>
      <c r="G54" s="41"/>
      <c r="H54" s="41"/>
      <c r="I54" s="42"/>
      <c r="J54" s="41"/>
      <c r="K54" s="41"/>
      <c r="L54" s="42"/>
      <c r="M54" s="41"/>
      <c r="N54" s="41"/>
      <c r="O54" s="42"/>
      <c r="P54" s="41"/>
      <c r="Q54" s="41"/>
      <c r="R54" s="42"/>
      <c r="S54" s="41"/>
      <c r="T54" s="41"/>
      <c r="U54" s="42"/>
      <c r="V54" s="41"/>
      <c r="W54" s="41"/>
      <c r="X54" s="42"/>
      <c r="Y54" s="43"/>
      <c r="Z54" s="44"/>
      <c r="AA54" s="45"/>
    </row>
    <row r="55" spans="1:27" ht="17.399999999999999" x14ac:dyDescent="0.3">
      <c r="A55" s="32">
        <v>1</v>
      </c>
      <c r="B55" s="33" t="s">
        <v>157</v>
      </c>
      <c r="C55" s="51" t="s">
        <v>81</v>
      </c>
      <c r="D55" s="41"/>
      <c r="E55" s="46"/>
      <c r="F55" s="47"/>
      <c r="G55" s="46"/>
      <c r="H55" s="46"/>
      <c r="I55" s="47"/>
      <c r="J55" s="46"/>
      <c r="K55" s="46"/>
      <c r="L55" s="47"/>
      <c r="M55" s="46"/>
      <c r="N55" s="46"/>
      <c r="O55" s="47"/>
      <c r="P55" s="46"/>
      <c r="Q55" s="46"/>
      <c r="R55" s="47"/>
      <c r="S55" s="46"/>
      <c r="T55" s="46"/>
      <c r="U55" s="47"/>
      <c r="V55" s="46"/>
      <c r="W55" s="46"/>
      <c r="X55" s="47"/>
      <c r="Y55" s="48"/>
      <c r="Z55" s="49"/>
      <c r="AA55" s="50"/>
    </row>
    <row r="56" spans="1:27" ht="17.399999999999999" x14ac:dyDescent="0.3">
      <c r="A56" s="32">
        <v>2</v>
      </c>
      <c r="B56" s="33" t="s">
        <v>158</v>
      </c>
      <c r="C56" s="51" t="s">
        <v>56</v>
      </c>
      <c r="D56" s="41"/>
      <c r="E56" s="46"/>
      <c r="F56" s="47"/>
      <c r="G56" s="46"/>
      <c r="H56" s="46"/>
      <c r="I56" s="47"/>
      <c r="J56" s="46"/>
      <c r="K56" s="46"/>
      <c r="L56" s="47"/>
      <c r="M56" s="46"/>
      <c r="N56" s="46"/>
      <c r="O56" s="47"/>
      <c r="P56" s="46"/>
      <c r="Q56" s="46"/>
      <c r="R56" s="47"/>
      <c r="S56" s="46"/>
      <c r="T56" s="46"/>
      <c r="U56" s="47"/>
      <c r="V56" s="46"/>
      <c r="W56" s="46"/>
      <c r="X56" s="47"/>
      <c r="Y56" s="48"/>
      <c r="Z56" s="49"/>
      <c r="AA56" s="50"/>
    </row>
    <row r="57" spans="1:27" ht="22.8" x14ac:dyDescent="0.3">
      <c r="A57" s="32">
        <v>3</v>
      </c>
      <c r="B57" s="33" t="s">
        <v>159</v>
      </c>
      <c r="C57" s="51" t="s">
        <v>161</v>
      </c>
      <c r="D57" s="41"/>
      <c r="E57" s="46"/>
      <c r="F57" s="47"/>
      <c r="G57" s="46"/>
      <c r="H57" s="46"/>
      <c r="I57" s="47"/>
      <c r="J57" s="46"/>
      <c r="K57" s="46"/>
      <c r="L57" s="47"/>
      <c r="M57" s="46"/>
      <c r="N57" s="46"/>
      <c r="O57" s="47"/>
      <c r="P57" s="46"/>
      <c r="Q57" s="46"/>
      <c r="R57" s="47"/>
      <c r="S57" s="46"/>
      <c r="T57" s="46"/>
      <c r="U57" s="47"/>
      <c r="V57" s="46"/>
      <c r="W57" s="46"/>
      <c r="X57" s="47"/>
      <c r="Y57" s="48"/>
      <c r="Z57" s="49"/>
      <c r="AA57" s="50"/>
    </row>
    <row r="58" spans="1:27" ht="17.399999999999999" x14ac:dyDescent="0.3">
      <c r="A58" s="32">
        <v>4</v>
      </c>
      <c r="B58" s="33"/>
      <c r="C58" s="41"/>
      <c r="D58" s="41"/>
      <c r="E58" s="46"/>
      <c r="F58" s="47"/>
      <c r="G58" s="46"/>
      <c r="H58" s="46"/>
      <c r="I58" s="47"/>
      <c r="J58" s="46"/>
      <c r="K58" s="46"/>
      <c r="L58" s="47"/>
      <c r="M58" s="46"/>
      <c r="N58" s="46"/>
      <c r="O58" s="47"/>
      <c r="P58" s="46"/>
      <c r="Q58" s="46"/>
      <c r="R58" s="47"/>
      <c r="S58" s="46"/>
      <c r="T58" s="46"/>
      <c r="U58" s="47"/>
      <c r="V58" s="46"/>
      <c r="W58" s="46"/>
      <c r="X58" s="47"/>
      <c r="Y58" s="48"/>
      <c r="Z58" s="49"/>
      <c r="AA58" s="50"/>
    </row>
    <row r="59" spans="1:27" ht="17.399999999999999" x14ac:dyDescent="0.3">
      <c r="A59" s="32">
        <v>5</v>
      </c>
      <c r="B59" s="33"/>
      <c r="C59" s="41"/>
      <c r="D59" s="41"/>
      <c r="E59" s="46"/>
      <c r="F59" s="47"/>
      <c r="G59" s="46"/>
      <c r="H59" s="46"/>
      <c r="I59" s="47"/>
      <c r="J59" s="46"/>
      <c r="K59" s="46"/>
      <c r="L59" s="47"/>
      <c r="M59" s="46"/>
      <c r="N59" s="46"/>
      <c r="O59" s="47"/>
      <c r="P59" s="46"/>
      <c r="Q59" s="46"/>
      <c r="R59" s="47"/>
      <c r="S59" s="46"/>
      <c r="T59" s="46"/>
      <c r="U59" s="47"/>
      <c r="V59" s="46"/>
      <c r="W59" s="46"/>
      <c r="X59" s="47"/>
      <c r="Y59" s="48"/>
      <c r="Z59" s="49"/>
      <c r="AA59" s="50"/>
    </row>
    <row r="60" spans="1:27" ht="17.399999999999999" x14ac:dyDescent="0.3">
      <c r="A60" s="32">
        <v>6</v>
      </c>
      <c r="B60" s="33"/>
      <c r="C60" s="41"/>
      <c r="D60" s="41"/>
      <c r="E60" s="46"/>
      <c r="F60" s="47"/>
      <c r="G60" s="46"/>
      <c r="H60" s="46"/>
      <c r="I60" s="47"/>
      <c r="J60" s="46"/>
      <c r="K60" s="46"/>
      <c r="L60" s="47"/>
      <c r="M60" s="46"/>
      <c r="N60" s="46"/>
      <c r="O60" s="47"/>
      <c r="P60" s="46"/>
      <c r="Q60" s="46"/>
      <c r="R60" s="47"/>
      <c r="S60" s="46"/>
      <c r="T60" s="46"/>
      <c r="U60" s="47"/>
      <c r="V60" s="46"/>
      <c r="W60" s="46"/>
      <c r="X60" s="47"/>
      <c r="Y60" s="48"/>
      <c r="Z60" s="49"/>
      <c r="AA60" s="50"/>
    </row>
    <row r="61" spans="1:27" ht="17.399999999999999" x14ac:dyDescent="0.3">
      <c r="A61" s="32">
        <v>7</v>
      </c>
      <c r="B61" s="33"/>
      <c r="C61" s="41"/>
      <c r="D61" s="41"/>
      <c r="E61" s="46"/>
      <c r="F61" s="47"/>
      <c r="G61" s="46"/>
      <c r="H61" s="46"/>
      <c r="I61" s="47"/>
      <c r="J61" s="46"/>
      <c r="K61" s="46"/>
      <c r="L61" s="47"/>
      <c r="M61" s="46"/>
      <c r="N61" s="46"/>
      <c r="O61" s="47"/>
      <c r="P61" s="46"/>
      <c r="Q61" s="46"/>
      <c r="R61" s="47"/>
      <c r="S61" s="46"/>
      <c r="T61" s="46"/>
      <c r="U61" s="47"/>
      <c r="V61" s="46"/>
      <c r="W61" s="46"/>
      <c r="X61" s="47"/>
      <c r="Y61" s="48"/>
      <c r="Z61" s="49"/>
      <c r="AA61" s="50"/>
    </row>
    <row r="62" spans="1:27" ht="17.399999999999999" x14ac:dyDescent="0.3">
      <c r="A62" s="32">
        <v>8</v>
      </c>
      <c r="B62" s="33"/>
      <c r="C62" s="41"/>
      <c r="D62" s="41"/>
      <c r="E62" s="46"/>
      <c r="F62" s="47"/>
      <c r="G62" s="46"/>
      <c r="H62" s="46"/>
      <c r="I62" s="47"/>
      <c r="J62" s="46"/>
      <c r="K62" s="46"/>
      <c r="L62" s="47"/>
      <c r="M62" s="46"/>
      <c r="N62" s="46"/>
      <c r="O62" s="47"/>
      <c r="P62" s="46"/>
      <c r="Q62" s="46"/>
      <c r="R62" s="47"/>
      <c r="S62" s="46"/>
      <c r="T62" s="46"/>
      <c r="U62" s="47"/>
      <c r="V62" s="46"/>
      <c r="W62" s="46"/>
      <c r="X62" s="47"/>
      <c r="Y62" s="48"/>
      <c r="Z62" s="49"/>
      <c r="AA62" s="50"/>
    </row>
    <row r="63" spans="1:27" ht="17.399999999999999" x14ac:dyDescent="0.3">
      <c r="A63" s="32"/>
      <c r="B63" s="33"/>
      <c r="C63" s="41"/>
      <c r="D63" s="41"/>
      <c r="E63" s="46"/>
      <c r="F63" s="47"/>
      <c r="G63" s="46"/>
      <c r="H63" s="46"/>
      <c r="I63" s="47"/>
      <c r="J63" s="46"/>
      <c r="K63" s="46"/>
      <c r="L63" s="47"/>
      <c r="M63" s="46"/>
      <c r="N63" s="46"/>
      <c r="O63" s="47"/>
      <c r="P63" s="46"/>
      <c r="Q63" s="46"/>
      <c r="R63" s="47"/>
      <c r="S63" s="46"/>
      <c r="T63" s="46"/>
      <c r="U63" s="47"/>
      <c r="V63" s="46"/>
      <c r="W63" s="46"/>
      <c r="X63" s="47"/>
      <c r="Y63" s="48"/>
      <c r="Z63" s="49"/>
      <c r="AA63" s="50"/>
    </row>
    <row r="64" spans="1:27" x14ac:dyDescent="0.3">
      <c r="A64" s="28"/>
      <c r="B64" s="37" t="s">
        <v>156</v>
      </c>
    </row>
    <row r="65" spans="1:2" x14ac:dyDescent="0.3">
      <c r="A65" s="28">
        <v>1</v>
      </c>
    </row>
    <row r="66" spans="1:2" x14ac:dyDescent="0.3">
      <c r="A66" s="28"/>
    </row>
    <row r="67" spans="1:2" x14ac:dyDescent="0.3">
      <c r="A67" s="28"/>
    </row>
    <row r="68" spans="1:2" x14ac:dyDescent="0.3">
      <c r="A68" s="28"/>
    </row>
    <row r="69" spans="1:2" x14ac:dyDescent="0.3">
      <c r="A69" s="28"/>
    </row>
    <row r="70" spans="1:2" x14ac:dyDescent="0.3">
      <c r="A70" s="28"/>
    </row>
    <row r="71" spans="1:2" x14ac:dyDescent="0.3">
      <c r="A71" s="28"/>
    </row>
    <row r="72" spans="1:2" x14ac:dyDescent="0.3">
      <c r="A72" s="28"/>
    </row>
    <row r="73" spans="1:2" x14ac:dyDescent="0.3">
      <c r="B73" t="s">
        <v>131</v>
      </c>
    </row>
    <row r="74" spans="1:2" ht="89.25" customHeight="1" x14ac:dyDescent="0.3">
      <c r="A74" s="2">
        <v>8</v>
      </c>
      <c r="B74" s="30"/>
    </row>
  </sheetData>
  <sheetProtection selectLockedCells="1" pivotTables="0" selectUnlockedCells="1"/>
  <mergeCells count="323">
    <mergeCell ref="V52:W52"/>
    <mergeCell ref="V41:W41"/>
    <mergeCell ref="V42:W42"/>
    <mergeCell ref="V43:W43"/>
    <mergeCell ref="V44:W44"/>
    <mergeCell ref="V45:W45"/>
    <mergeCell ref="V46:W46"/>
    <mergeCell ref="A1:AA1"/>
    <mergeCell ref="V47:W47"/>
    <mergeCell ref="V48:W48"/>
    <mergeCell ref="V49:W49"/>
    <mergeCell ref="V50:W50"/>
    <mergeCell ref="V51:W51"/>
    <mergeCell ref="V35:W35"/>
    <mergeCell ref="V36:W36"/>
    <mergeCell ref="V37:W37"/>
    <mergeCell ref="V38:W38"/>
    <mergeCell ref="V25:W25"/>
    <mergeCell ref="V26:W26"/>
    <mergeCell ref="V27:X27"/>
    <mergeCell ref="V39:W39"/>
    <mergeCell ref="V40:W40"/>
    <mergeCell ref="V28:W28"/>
    <mergeCell ref="V29:W29"/>
    <mergeCell ref="V30:W30"/>
    <mergeCell ref="V32:W32"/>
    <mergeCell ref="V33:W33"/>
    <mergeCell ref="V34:W34"/>
    <mergeCell ref="V16:W16"/>
    <mergeCell ref="V17:W17"/>
    <mergeCell ref="V18:W18"/>
    <mergeCell ref="V19:W19"/>
    <mergeCell ref="V20:W20"/>
    <mergeCell ref="V21:W21"/>
    <mergeCell ref="V22:W22"/>
    <mergeCell ref="W23:X23"/>
    <mergeCell ref="V24:W24"/>
    <mergeCell ref="V31:W31"/>
    <mergeCell ref="V7:X7"/>
    <mergeCell ref="W8:X8"/>
    <mergeCell ref="V9:W9"/>
    <mergeCell ref="V10:W10"/>
    <mergeCell ref="V11:W11"/>
    <mergeCell ref="V12:W12"/>
    <mergeCell ref="V13:W13"/>
    <mergeCell ref="V14:W14"/>
    <mergeCell ref="V15:X15"/>
    <mergeCell ref="S44:T44"/>
    <mergeCell ref="S45:T45"/>
    <mergeCell ref="S46:T46"/>
    <mergeCell ref="S47:T47"/>
    <mergeCell ref="S48:T48"/>
    <mergeCell ref="S49:T49"/>
    <mergeCell ref="S50:T50"/>
    <mergeCell ref="S51:T51"/>
    <mergeCell ref="S52:T52"/>
    <mergeCell ref="S35:T35"/>
    <mergeCell ref="S36:T36"/>
    <mergeCell ref="S37:T37"/>
    <mergeCell ref="S38:T38"/>
    <mergeCell ref="S39:T39"/>
    <mergeCell ref="S40:T40"/>
    <mergeCell ref="S41:T41"/>
    <mergeCell ref="S42:T42"/>
    <mergeCell ref="S43:T43"/>
    <mergeCell ref="S25:T25"/>
    <mergeCell ref="S26:T26"/>
    <mergeCell ref="S27:U27"/>
    <mergeCell ref="S28:T28"/>
    <mergeCell ref="S29:T29"/>
    <mergeCell ref="S30:T30"/>
    <mergeCell ref="S32:T32"/>
    <mergeCell ref="S33:T33"/>
    <mergeCell ref="S34:T34"/>
    <mergeCell ref="S31:T31"/>
    <mergeCell ref="S16:T16"/>
    <mergeCell ref="S17:T17"/>
    <mergeCell ref="S18:T18"/>
    <mergeCell ref="S19:T19"/>
    <mergeCell ref="S20:T20"/>
    <mergeCell ref="S21:T21"/>
    <mergeCell ref="S22:T22"/>
    <mergeCell ref="T23:U23"/>
    <mergeCell ref="S24:T24"/>
    <mergeCell ref="S7:U7"/>
    <mergeCell ref="T8:U8"/>
    <mergeCell ref="S9:T9"/>
    <mergeCell ref="S10:T10"/>
    <mergeCell ref="S11:T11"/>
    <mergeCell ref="S12:T12"/>
    <mergeCell ref="S13:T13"/>
    <mergeCell ref="S14:T14"/>
    <mergeCell ref="S15:U15"/>
    <mergeCell ref="P44:Q44"/>
    <mergeCell ref="P45:Q45"/>
    <mergeCell ref="P46:Q46"/>
    <mergeCell ref="P47:Q47"/>
    <mergeCell ref="P48:Q48"/>
    <mergeCell ref="P49:Q49"/>
    <mergeCell ref="P50:Q50"/>
    <mergeCell ref="P51:Q51"/>
    <mergeCell ref="P52:Q52"/>
    <mergeCell ref="P35:Q35"/>
    <mergeCell ref="P36:Q36"/>
    <mergeCell ref="P37:Q37"/>
    <mergeCell ref="P38:Q38"/>
    <mergeCell ref="P39:Q39"/>
    <mergeCell ref="P40:Q40"/>
    <mergeCell ref="P41:Q41"/>
    <mergeCell ref="P42:Q42"/>
    <mergeCell ref="P43:Q43"/>
    <mergeCell ref="P25:Q25"/>
    <mergeCell ref="P26:Q26"/>
    <mergeCell ref="P27:R27"/>
    <mergeCell ref="P28:Q28"/>
    <mergeCell ref="P29:Q29"/>
    <mergeCell ref="P30:Q30"/>
    <mergeCell ref="P32:Q32"/>
    <mergeCell ref="P33:Q33"/>
    <mergeCell ref="P34:Q34"/>
    <mergeCell ref="P31:Q31"/>
    <mergeCell ref="M47:N47"/>
    <mergeCell ref="M48:N48"/>
    <mergeCell ref="M49:N49"/>
    <mergeCell ref="M50:N50"/>
    <mergeCell ref="M51:N51"/>
    <mergeCell ref="M52:N52"/>
    <mergeCell ref="P7:R7"/>
    <mergeCell ref="Q8:R8"/>
    <mergeCell ref="P9:Q9"/>
    <mergeCell ref="P10:Q10"/>
    <mergeCell ref="P11:Q11"/>
    <mergeCell ref="P12:Q12"/>
    <mergeCell ref="P13:Q13"/>
    <mergeCell ref="P14:Q14"/>
    <mergeCell ref="P15:R15"/>
    <mergeCell ref="P16:Q16"/>
    <mergeCell ref="P17:Q17"/>
    <mergeCell ref="P18:Q18"/>
    <mergeCell ref="P19:Q19"/>
    <mergeCell ref="P20:Q20"/>
    <mergeCell ref="P21:Q21"/>
    <mergeCell ref="P22:Q22"/>
    <mergeCell ref="Q23:R23"/>
    <mergeCell ref="P24:Q24"/>
    <mergeCell ref="M38:N38"/>
    <mergeCell ref="M39:N39"/>
    <mergeCell ref="M40:N40"/>
    <mergeCell ref="M41:N41"/>
    <mergeCell ref="M42:N42"/>
    <mergeCell ref="M43:N43"/>
    <mergeCell ref="M44:N44"/>
    <mergeCell ref="M45:N45"/>
    <mergeCell ref="M46:N46"/>
    <mergeCell ref="M28:N28"/>
    <mergeCell ref="M29:N29"/>
    <mergeCell ref="M30:N30"/>
    <mergeCell ref="M32:N32"/>
    <mergeCell ref="M33:N33"/>
    <mergeCell ref="M34:N34"/>
    <mergeCell ref="M35:N35"/>
    <mergeCell ref="M36:N36"/>
    <mergeCell ref="M37:N37"/>
    <mergeCell ref="M31:N31"/>
    <mergeCell ref="M19:N19"/>
    <mergeCell ref="M20:N20"/>
    <mergeCell ref="M21:N21"/>
    <mergeCell ref="M22:N22"/>
    <mergeCell ref="N23:O23"/>
    <mergeCell ref="M24:N24"/>
    <mergeCell ref="M25:N25"/>
    <mergeCell ref="M26:N26"/>
    <mergeCell ref="M27:O27"/>
    <mergeCell ref="M7:O7"/>
    <mergeCell ref="N8:O8"/>
    <mergeCell ref="M9:N9"/>
    <mergeCell ref="M10:N10"/>
    <mergeCell ref="M11:N11"/>
    <mergeCell ref="M12:N12"/>
    <mergeCell ref="M13:N13"/>
    <mergeCell ref="M14:N14"/>
    <mergeCell ref="M15:O15"/>
    <mergeCell ref="J48:K48"/>
    <mergeCell ref="J49:K49"/>
    <mergeCell ref="J50:K50"/>
    <mergeCell ref="J30:K30"/>
    <mergeCell ref="J32:K32"/>
    <mergeCell ref="J33:K33"/>
    <mergeCell ref="J34:K34"/>
    <mergeCell ref="J45:K45"/>
    <mergeCell ref="J36:K36"/>
    <mergeCell ref="J37:K37"/>
    <mergeCell ref="J38:K38"/>
    <mergeCell ref="J39:K39"/>
    <mergeCell ref="J40:K40"/>
    <mergeCell ref="J31:K31"/>
    <mergeCell ref="G41:H41"/>
    <mergeCell ref="G42:H42"/>
    <mergeCell ref="J35:K35"/>
    <mergeCell ref="G51:H51"/>
    <mergeCell ref="G52:H52"/>
    <mergeCell ref="G43:H43"/>
    <mergeCell ref="G44:H44"/>
    <mergeCell ref="G45:H45"/>
    <mergeCell ref="G46:H46"/>
    <mergeCell ref="G47:H47"/>
    <mergeCell ref="G38:H38"/>
    <mergeCell ref="G39:H39"/>
    <mergeCell ref="G48:H48"/>
    <mergeCell ref="G49:H49"/>
    <mergeCell ref="G50:H50"/>
    <mergeCell ref="J51:K51"/>
    <mergeCell ref="J41:K41"/>
    <mergeCell ref="J42:K42"/>
    <mergeCell ref="J43:K43"/>
    <mergeCell ref="J44:K44"/>
    <mergeCell ref="J52:K52"/>
    <mergeCell ref="J46:K46"/>
    <mergeCell ref="J47:K47"/>
    <mergeCell ref="G35:H35"/>
    <mergeCell ref="D51:E51"/>
    <mergeCell ref="D44:E44"/>
    <mergeCell ref="D45:E45"/>
    <mergeCell ref="D36:E36"/>
    <mergeCell ref="D37:E37"/>
    <mergeCell ref="D52:E52"/>
    <mergeCell ref="D48:E48"/>
    <mergeCell ref="D49:E49"/>
    <mergeCell ref="D50:E50"/>
    <mergeCell ref="D39:E39"/>
    <mergeCell ref="D46:E46"/>
    <mergeCell ref="D47:E47"/>
    <mergeCell ref="D41:E41"/>
    <mergeCell ref="D42:E42"/>
    <mergeCell ref="D43:E43"/>
    <mergeCell ref="D38:E38"/>
    <mergeCell ref="D40:E40"/>
    <mergeCell ref="G40:H40"/>
    <mergeCell ref="G33:H33"/>
    <mergeCell ref="G34:H34"/>
    <mergeCell ref="G36:H36"/>
    <mergeCell ref="G37:H37"/>
    <mergeCell ref="G27:I27"/>
    <mergeCell ref="G28:H28"/>
    <mergeCell ref="G29:H29"/>
    <mergeCell ref="G30:H30"/>
    <mergeCell ref="G32:H32"/>
    <mergeCell ref="D30:E30"/>
    <mergeCell ref="D33:E33"/>
    <mergeCell ref="D32:E32"/>
    <mergeCell ref="D34:E34"/>
    <mergeCell ref="D35:E35"/>
    <mergeCell ref="G9:H9"/>
    <mergeCell ref="G10:H10"/>
    <mergeCell ref="G11:H11"/>
    <mergeCell ref="G12:H12"/>
    <mergeCell ref="G13:H13"/>
    <mergeCell ref="G14:H14"/>
    <mergeCell ref="G15:I15"/>
    <mergeCell ref="D31:E31"/>
    <mergeCell ref="G31:H31"/>
    <mergeCell ref="G18:H18"/>
    <mergeCell ref="G25:H25"/>
    <mergeCell ref="G26:H26"/>
    <mergeCell ref="D16:E16"/>
    <mergeCell ref="G16:H16"/>
    <mergeCell ref="J17:K17"/>
    <mergeCell ref="J18:K18"/>
    <mergeCell ref="J19:K19"/>
    <mergeCell ref="D17:E17"/>
    <mergeCell ref="D27:F27"/>
    <mergeCell ref="D28:E28"/>
    <mergeCell ref="D29:E29"/>
    <mergeCell ref="D21:E21"/>
    <mergeCell ref="D22:E22"/>
    <mergeCell ref="E23:F23"/>
    <mergeCell ref="D24:E24"/>
    <mergeCell ref="G21:H21"/>
    <mergeCell ref="G22:H22"/>
    <mergeCell ref="H23:I23"/>
    <mergeCell ref="G24:H24"/>
    <mergeCell ref="J7:L7"/>
    <mergeCell ref="D10:E10"/>
    <mergeCell ref="D11:E11"/>
    <mergeCell ref="D12:E12"/>
    <mergeCell ref="D13:E13"/>
    <mergeCell ref="D14:E14"/>
    <mergeCell ref="J10:K10"/>
    <mergeCell ref="J11:K11"/>
    <mergeCell ref="J12:K12"/>
    <mergeCell ref="J13:K13"/>
    <mergeCell ref="J14:K14"/>
    <mergeCell ref="D7:F7"/>
    <mergeCell ref="G7:I7"/>
    <mergeCell ref="E8:F8"/>
    <mergeCell ref="D9:E9"/>
    <mergeCell ref="K8:L8"/>
    <mergeCell ref="J9:K9"/>
    <mergeCell ref="H8:I8"/>
    <mergeCell ref="M16:N16"/>
    <mergeCell ref="M17:N17"/>
    <mergeCell ref="M18:N18"/>
    <mergeCell ref="J15:L15"/>
    <mergeCell ref="D15:F15"/>
    <mergeCell ref="D18:E18"/>
    <mergeCell ref="D19:E19"/>
    <mergeCell ref="J28:K28"/>
    <mergeCell ref="J29:K29"/>
    <mergeCell ref="J20:K20"/>
    <mergeCell ref="J21:K21"/>
    <mergeCell ref="J22:K22"/>
    <mergeCell ref="K23:L23"/>
    <mergeCell ref="J24:K24"/>
    <mergeCell ref="J25:K25"/>
    <mergeCell ref="J27:L27"/>
    <mergeCell ref="J26:K26"/>
    <mergeCell ref="J16:K16"/>
    <mergeCell ref="D25:E25"/>
    <mergeCell ref="D26:E26"/>
    <mergeCell ref="G17:H17"/>
    <mergeCell ref="G19:H19"/>
    <mergeCell ref="G20:H20"/>
    <mergeCell ref="D20:E20"/>
  </mergeCells>
  <conditionalFormatting sqref="Q8:Q15 N35:N63 I8:P30 Q20:Q30 G8:H17 G19:H30 D7:X7 C2:C4 D8:F30 T40:T63 S39:T39 R8:X30 U32:X63 T32:T38 D32:M52 O32:S63 E53:M63">
    <cfRule type="containsBlanks" dxfId="8" priority="24" stopIfTrue="1">
      <formula>LEN(TRIM(C2))=0</formula>
    </cfRule>
  </conditionalFormatting>
  <conditionalFormatting sqref="N2:N6 N64:N65556 Z7:Z30 Z32:Z63">
    <cfRule type="containsText" dxfId="7" priority="20" stopIfTrue="1" operator="containsText" text="Tidak tercapai">
      <formula>NOT(ISERROR(SEARCH("Tidak tercapai",N2)))</formula>
    </cfRule>
    <cfRule type="containsText" dxfId="6" priority="21" stopIfTrue="1" operator="containsText" text="Tercapai">
      <formula>NOT(ISERROR(SEARCH("Tercapai",N2)))</formula>
    </cfRule>
    <cfRule type="containsText" dxfId="5" priority="22" stopIfTrue="1" operator="containsText" text="Terlampaui">
      <formula>NOT(ISERROR(SEARCH("Terlampaui",N2)))</formula>
    </cfRule>
  </conditionalFormatting>
  <conditionalFormatting sqref="D31:X31">
    <cfRule type="containsBlanks" dxfId="4" priority="5" stopIfTrue="1">
      <formula>LEN(TRIM(D31))=0</formula>
    </cfRule>
  </conditionalFormatting>
  <conditionalFormatting sqref="Z31">
    <cfRule type="containsText" dxfId="3" priority="2" stopIfTrue="1" operator="containsText" text="Tidak tercapai">
      <formula>NOT(ISERROR(SEARCH("Tidak tercapai",Z31)))</formula>
    </cfRule>
    <cfRule type="containsText" dxfId="2" priority="3" stopIfTrue="1" operator="containsText" text="Tercapai">
      <formula>NOT(ISERROR(SEARCH("Tercapai",Z31)))</formula>
    </cfRule>
    <cfRule type="containsText" dxfId="1" priority="4" stopIfTrue="1" operator="containsText" text="Terlampaui">
      <formula>NOT(ISERROR(SEARCH("Terlampaui",Z31)))</formula>
    </cfRule>
  </conditionalFormatting>
  <conditionalFormatting sqref="C53:D63">
    <cfRule type="containsBlanks" dxfId="0" priority="1" stopIfTrue="1">
      <formula>LEN(TRIM(C53))=0</formula>
    </cfRule>
  </conditionalFormatting>
  <dataValidations xWindow="776" yWindow="538" count="2">
    <dataValidation type="decimal" allowBlank="1" showInputMessage="1" showErrorMessage="1" errorTitle="Peringatan" error="hanya boleh input data angka antara 0-100 saja, cek kembali" promptTitle="input data angka saja" prompt="(0-100)" sqref="E8:F8 G19:H22 G16:H17 P16:P22 N35:N41 W23:X23 V9:W14 V16:W22 V24:W26 V43:W63 N28:N31 D15:X15 T8:U8 T23:U23 D27:X27 S9:T14 S16:T22 S24:T26 S43:T63 Q8:R8 Q23:R23 P9:Q14 P24:Q26 P43:Q63 N8:O8 N23:O23 M9:N14 M16:N22 M24:N26 M43:N63 W8:X8 K8:L8 K23:L23 H8:I8 D9:E14 G9:H14 J9:K14 D16:E22 Q20:Q22 J16:K22 H23:I23 E23:F23 D24:E26 G24:H26 J24:K26 G43:H63 J43:K63 S31:S41 T31:T38 T40:T41 S28:T30 D28:E41 G28:H41 J28:K41 P28:Q41 V28:W41 M28:M41 D43:E52 D55:E63 E53:F54" xr:uid="{00000000-0002-0000-0000-000000000000}">
      <formula1>0</formula1>
      <formula2>100</formula2>
    </dataValidation>
    <dataValidation type="decimal" allowBlank="1" showInputMessage="1" showErrorMessage="1" errorTitle="Peringatan" error="hanya boleh input data angka antara 0-9999 saja, cek kembali" promptTitle="input data angka saja" prompt="(0-9999)" sqref="D42:E42 V42:W42 S42:T42 P42:Q42 M42:N42 G42:H42 J42:K42" xr:uid="{00000000-0002-0000-0000-000001000000}">
      <formula1>0</formula1>
      <formula2>100000</formula2>
    </dataValidation>
  </dataValidations>
  <pageMargins left="0.39370078740157483" right="0.39370078740157483" top="0.39370078740157483" bottom="0.55118110236220474" header="0.31496062992125984" footer="0.31496062992125984"/>
  <pageSetup scale="80" orientation="landscape" r:id="rId1"/>
  <headerFooter>
    <oddFooter>&amp;L&amp;"-,Italic"Sasaran mutu program sarjana untuk Program Studi&amp;R&amp;"-,Italic"Halaman &amp;P</oddFooter>
  </headerFooter>
  <ignoredErrors>
    <ignoredError sqref="C27" twoDigitTextYear="1"/>
    <ignoredError sqref="Y23 Y15 Y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Lembar kerja</vt:lpstr>
      </vt:variant>
      <vt:variant>
        <vt:i4>1</vt:i4>
      </vt:variant>
      <vt:variant>
        <vt:lpstr>Rentang Bernama</vt:lpstr>
      </vt:variant>
      <vt:variant>
        <vt:i4>1</vt:i4>
      </vt:variant>
    </vt:vector>
  </HeadingPairs>
  <TitlesOfParts>
    <vt:vector size="2" baseType="lpstr">
      <vt:lpstr>Indikator</vt:lpstr>
      <vt:lpstr>Indikator!Print_Area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wonny1303</cp:lastModifiedBy>
  <dcterms:created xsi:type="dcterms:W3CDTF">2013-05-16T08:47:10Z</dcterms:created>
  <dcterms:modified xsi:type="dcterms:W3CDTF">2023-05-23T01:48:26Z</dcterms:modified>
</cp:coreProperties>
</file>